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709" activeTab="0"/>
  </bookViews>
  <sheets>
    <sheet name="INFO" sheetId="1" r:id="rId1"/>
    <sheet name="Planung BA KD" sheetId="2" r:id="rId2"/>
  </sheets>
  <definedNames>
    <definedName name="_xlnm.Print_Area" localSheetId="1">'Planung BA KD'!$B$4:$R$72</definedName>
    <definedName name="_xlnm.Print_Area" localSheetId="1">'Planung BA KD'!$B$4:$R$72</definedName>
  </definedNames>
  <calcPr fullCalcOnLoad="1"/>
</workbook>
</file>

<file path=xl/sharedStrings.xml><?xml version="1.0" encoding="utf-8"?>
<sst xmlns="http://schemas.openxmlformats.org/spreadsheetml/2006/main" count="404" uniqueCount="200">
  <si>
    <t>Name:</t>
  </si>
  <si>
    <t>Vorname:</t>
  </si>
  <si>
    <t>Matrikelnummer:</t>
  </si>
  <si>
    <t>Stand:</t>
  </si>
  <si>
    <t>Link</t>
  </si>
  <si>
    <t>- Zurück zur Info - Zurück zur Info - Zurück zur Info - Zurück zur Info - Zurück zur Info - Zurück zur Info -</t>
  </si>
  <si>
    <t>Modul</t>
  </si>
  <si>
    <t>SWS</t>
  </si>
  <si>
    <t>ECTS</t>
  </si>
  <si>
    <t>Status</t>
  </si>
  <si>
    <t>Code</t>
  </si>
  <si>
    <t>Bezeichnung</t>
  </si>
  <si>
    <t>/</t>
  </si>
  <si>
    <t>Bachelor Kommunikationsdesign (2019)</t>
  </si>
  <si>
    <t>Bemerkungen</t>
  </si>
  <si>
    <t>ECTS
Erlangt</t>
  </si>
  <si>
    <t>Modul 102</t>
  </si>
  <si>
    <t>Für Berechnung Schwerpunkt</t>
  </si>
  <si>
    <t>Bitte per Drop-Down wählen!</t>
  </si>
  <si>
    <t>Bel1</t>
  </si>
  <si>
    <t>Links</t>
  </si>
  <si>
    <t>Vorgaben</t>
  </si>
  <si>
    <t>wie oft</t>
  </si>
  <si>
    <t>damit fehlerprüfung</t>
  </si>
  <si>
    <t>Gibt hier den Schwerpunkt auf Basis der Anzahl links aus – nur wenn 3 entsprechend, sonst kein Schwerpunkt</t>
  </si>
  <si>
    <t>Schrift</t>
  </si>
  <si>
    <t>Bild</t>
  </si>
  <si>
    <t>Raum</t>
  </si>
  <si>
    <t>Modul 103</t>
  </si>
  <si>
    <t>Gestaltungslabor Fläche &amp; Raum</t>
  </si>
  <si>
    <t>System</t>
  </si>
  <si>
    <t>Modul 104</t>
  </si>
  <si>
    <t>Gestaltungslabor Bild &amp; Narration</t>
  </si>
  <si>
    <t>Modul 105</t>
  </si>
  <si>
    <t>Gestaltungslabor Zeit &amp; Interaktion</t>
  </si>
  <si>
    <t>Modul 106</t>
  </si>
  <si>
    <t>Gestaltungslabor Schrift &amp; Text</t>
  </si>
  <si>
    <t>Modul 109</t>
  </si>
  <si>
    <t>1022-Mentoring</t>
  </si>
  <si>
    <t>Modul 110</t>
  </si>
  <si>
    <t>Perspektiven</t>
  </si>
  <si>
    <t>Modul 111</t>
  </si>
  <si>
    <t>Kulturwissenschaften</t>
  </si>
  <si>
    <t>Modul 201</t>
  </si>
  <si>
    <t>Modul 202</t>
  </si>
  <si>
    <t>WENN dreimal gleiche Lv belegt weise Schwerpunkt Schrift;Bild; Raum oder System aus</t>
  </si>
  <si>
    <t>Modul 203</t>
  </si>
  <si>
    <t>Modul 204</t>
  </si>
  <si>
    <t>Modul 205</t>
  </si>
  <si>
    <t>Modul 214</t>
  </si>
  <si>
    <t>Modul 215</t>
  </si>
  <si>
    <t>Modul 216</t>
  </si>
  <si>
    <t>Gesamt ECTS:</t>
  </si>
  <si>
    <t>wenn($B58="Schrift";$A$60&amp;"-"&amp;$B$60;wenn($B58="Bild";$A$64&amp;"-"&amp;$B$64;wenn($B58="Raum";$A$68&amp;"-"&amp;$B$68;wenn($B58="System";$A$72&amp;"-"&amp;$B$72;"FEHLER"))))</t>
  </si>
  <si>
    <t>Zur Studiengangsseite (Link)</t>
  </si>
  <si>
    <t>Module (Tabelle zur Auswahl per Drop-Down und zum Abgleich)</t>
  </si>
  <si>
    <t>Praktische &amp; theoretische Techniken</t>
  </si>
  <si>
    <t>Publikation &amp; Produktion</t>
  </si>
  <si>
    <t>Modellbau &amp; Fertigung</t>
  </si>
  <si>
    <t>Visualisierung &amp; Konstruktion / 3D</t>
  </si>
  <si>
    <t>Fotografie, Video, Audio</t>
  </si>
  <si>
    <t>Digitale Technologien</t>
  </si>
  <si>
    <t>Form, Farbe &amp; Malerei</t>
  </si>
  <si>
    <t>Körper, Raum &amp; Struktur</t>
  </si>
  <si>
    <t>Zeichnung &amp; Illustration</t>
  </si>
  <si>
    <t>Fotografie</t>
  </si>
  <si>
    <t>Bewegtbild &amp; Sound</t>
  </si>
  <si>
    <t>Hypermedia &amp; interaktive Systeme</t>
  </si>
  <si>
    <t>Sprache &amp; Schreiben</t>
  </si>
  <si>
    <t>Typografie &amp; Layout</t>
  </si>
  <si>
    <t>Orientierung</t>
  </si>
  <si>
    <t>Projekt 1-3</t>
  </si>
  <si>
    <t>Projekt 1</t>
  </si>
  <si>
    <t>Aus KD wählbar</t>
  </si>
  <si>
    <t>Projekt 2</t>
  </si>
  <si>
    <t>Projekt 3</t>
  </si>
  <si>
    <t>Projekt 4</t>
  </si>
  <si>
    <t>Projekt 5</t>
  </si>
  <si>
    <t>Projekt 6</t>
  </si>
  <si>
    <t>Projekt 7</t>
  </si>
  <si>
    <t>Projekt 8</t>
  </si>
  <si>
    <t>Projekt 3 
(Auswahl aus anderen Studiengängen)Projekt 3 
(Auswahl aus anderen Studiengängen)Projekt 3 
(Auswahl aus anderen Studiengängen)Projekt 3 
(Auswahl aus anderen Studiengängen)</t>
  </si>
  <si>
    <t>Projekt 9</t>
  </si>
  <si>
    <t>Aus OD wählbar</t>
  </si>
  <si>
    <t>Projekt 10</t>
  </si>
  <si>
    <t>Projekt 11</t>
  </si>
  <si>
    <t>Projekt 12</t>
  </si>
  <si>
    <t>Projekt 13</t>
  </si>
  <si>
    <t>Projekt 14</t>
  </si>
  <si>
    <t>Projekt 15</t>
  </si>
  <si>
    <t>Projekt 16</t>
  </si>
  <si>
    <t>Projekt 17: Retail Design</t>
  </si>
  <si>
    <t>Aus RD wählbar</t>
  </si>
  <si>
    <t>Projekt 18: Retail Kommunikation</t>
  </si>
  <si>
    <t>Projekt 19: Raum &amp; Kommunikation</t>
  </si>
  <si>
    <t>Projekt 20: Visual Merchandising</t>
  </si>
  <si>
    <t>Projekt 21: Shop Design</t>
  </si>
  <si>
    <t>Mentoring</t>
  </si>
  <si>
    <t xml:space="preserve">Prozesse &amp; Positionen </t>
  </si>
  <si>
    <t>Forschungsstrategien</t>
  </si>
  <si>
    <t>Kunst- und Bildwissenschaft</t>
  </si>
  <si>
    <t>Designtheorie &amp; Philosophie</t>
  </si>
  <si>
    <t>Designpraxis</t>
  </si>
  <si>
    <t>Auslandssemester</t>
  </si>
  <si>
    <t>Internes Praxisprojekt</t>
  </si>
  <si>
    <t>1Belegung</t>
  </si>
  <si>
    <t>2 Belegung</t>
  </si>
  <si>
    <t>3Belegung</t>
  </si>
  <si>
    <t>4 Belegung</t>
  </si>
  <si>
    <t>Designmanagement (2 unterschiedliche LV von den 3 Wahlmöglichkeiten müssen belegt werden)</t>
  </si>
  <si>
    <t>Projektorganisation</t>
  </si>
  <si>
    <t>Existenzgründung &amp; Trendforschung</t>
  </si>
  <si>
    <t>Recht für Designer</t>
  </si>
  <si>
    <t>Kulturwissenschaften (3LV müssen belegt werden; 1LV kann mehrfach belegt werden)</t>
  </si>
  <si>
    <t>Gender &amp; Cultural Studies</t>
  </si>
  <si>
    <t xml:space="preserve">Thesis </t>
  </si>
  <si>
    <t>Theoretische Arbeit (Thesis)</t>
  </si>
  <si>
    <t>Gestalterische Arbeit</t>
  </si>
  <si>
    <t xml:space="preserve">Präsentation und Kolloquium </t>
  </si>
  <si>
    <t>OSSC</t>
  </si>
  <si>
    <t>Modulhandbuch</t>
  </si>
  <si>
    <t>Äquivalenztabelle</t>
  </si>
  <si>
    <t>Prüfungsordnung</t>
  </si>
  <si>
    <t>Vorlesungsverzeichnis</t>
  </si>
  <si>
    <t>Legende</t>
  </si>
  <si>
    <t>Graue Schrift</t>
  </si>
  <si>
    <t>Schwarze Schrift</t>
  </si>
  <si>
    <t>Dunkelblau unterstrichen</t>
  </si>
  <si>
    <t>Hyperlink</t>
  </si>
  <si>
    <t>Ihre persönliche Eingabe</t>
  </si>
  <si>
    <t>Detaillierte Fächerbeschreibung siehe zugehöriges Modulhandbuch</t>
  </si>
  <si>
    <t>Fachschaft</t>
  </si>
  <si>
    <t>Studienbüro</t>
  </si>
  <si>
    <t>Formulare</t>
  </si>
  <si>
    <t>laufendes Studium</t>
  </si>
  <si>
    <t>Autoren:</t>
  </si>
  <si>
    <t>Marco Schürmann</t>
  </si>
  <si>
    <t>pruefung.design@hs-duesseldorf.de</t>
  </si>
  <si>
    <t>Blaue Felder</t>
  </si>
  <si>
    <t>Drop down Menü</t>
  </si>
  <si>
    <t>Fehler/Fehleingabe</t>
  </si>
  <si>
    <t>Prüfung nicht bestanden/Prüfungsleistung noch offen</t>
  </si>
  <si>
    <t>Prüfung bestanden</t>
  </si>
  <si>
    <t>Offen</t>
  </si>
  <si>
    <t>WENN(AI11=2;"Modul 202-205 kann nicht je 2x belegt werden";WENN(AI13=1;"Es kann nicht 4x ein Modul belegt werden";WENN(UND(C40=C41;C40&lt;&gt;"Bitte per Drop-Down wählen!";C41&lt;&gt;"Bitte per Drop-Down wählen!");"LV kann nicht doppelt belegt werden!!";WENN(J10&gt;2;"FEHLER";""))))</t>
  </si>
  <si>
    <t>BASISMODULE</t>
  </si>
  <si>
    <t>KERNMODULE</t>
  </si>
  <si>
    <t>GESTALTERISCHE KERNMODULE (PROJEKTE)</t>
  </si>
  <si>
    <t>ABSCHLUSSPHASE</t>
  </si>
  <si>
    <t>Hinweis</t>
  </si>
  <si>
    <t>X</t>
  </si>
  <si>
    <t>Studienplanung</t>
  </si>
  <si>
    <t>Dieses Dokument dient Ihnen zur Übersicht und zur Planung Ihres Studiums.</t>
  </si>
  <si>
    <t>Jegliche Angaben in diesem Dokument sind ohne Gewähr.</t>
  </si>
  <si>
    <t>Die Angaben in diesem Dokument basieren auf der zu diesem Zeitpunkt gültigen Prüfungsordnung und Modulhandbuch.</t>
  </si>
  <si>
    <t>Wichtige und hilfreiche Links für Sie</t>
  </si>
  <si>
    <t>Relevante Termine für das Semester vom Fachbereich</t>
  </si>
  <si>
    <t>Formulare für Sie vom Fachbereich</t>
  </si>
  <si>
    <t>Ihr Studienbüro</t>
  </si>
  <si>
    <t>Ihre Fachschaft</t>
  </si>
  <si>
    <t>Das Vorlesungsverzeichnis des aktuellen und vergangener Semester</t>
  </si>
  <si>
    <t>Hier finden Sie Ihre Prüfungsordnung</t>
  </si>
  <si>
    <t>Hier finden Sie Ihr Modulhandbuch</t>
  </si>
  <si>
    <t>Studiengangsseite</t>
  </si>
  <si>
    <t>Ihre Studiengangsseite im Internet</t>
  </si>
  <si>
    <t>Fächer in grauen oder weißen Feldern sind Pflichtfächer</t>
  </si>
  <si>
    <t>TEXT</t>
  </si>
  <si>
    <t>Fächer in Grau/Weiß</t>
  </si>
  <si>
    <r>
      <rPr>
        <b/>
        <u val="single"/>
        <sz val="11.5"/>
        <color indexed="8"/>
        <rFont val="Calibri"/>
        <family val="2"/>
      </rPr>
      <t>Hinweis:</t>
    </r>
    <r>
      <rPr>
        <sz val="11.5"/>
        <color indexed="8"/>
        <rFont val="Calibri"/>
        <family val="2"/>
      </rPr>
      <t xml:space="preserve"> Dieses Dokument wurde mit Excel erstellt. Mit der regulär installierten Software bei einem anderen Betriebssystem (z.B. macOS) kann dieses Dokument nicht ohne Fehler genutzt werden. Damit Sie dieses Dokument nutzen können, sollten Sie auf ein frei zur Verfügung stehendes Programm, welches Excel öffnen kann, ausweichen.</t>
    </r>
  </si>
  <si>
    <t>Bitte löschen Sie keine Zeilen oder Spalten, weil hierdurch die Formeln/die Berechnung nicht mehr funktionieren könnten</t>
  </si>
  <si>
    <t>Hier finden Sie Ihre Leistungen/Studienbescheinigung, etc.</t>
  </si>
  <si>
    <t>Für Feedback und Anregungen wenden Sie sich bitte an das Studienbüro, Prüfungsangelegenheiten Design</t>
  </si>
  <si>
    <t>Ihre Angaben</t>
  </si>
  <si>
    <t>Mustername</t>
  </si>
  <si>
    <t>Mustervorname</t>
  </si>
  <si>
    <t>Äquivalenztabelle bei einem Wechsel der Prüfungsordnung in 2019</t>
  </si>
  <si>
    <t>Externes Praxisprojekt</t>
  </si>
  <si>
    <t>Gestalterische Techniken (Es müssen noch weitere 2 LV aus den 4 Wahlmöglichkeiten belegt 
werden)</t>
  </si>
  <si>
    <r>
      <t xml:space="preserve">Semester
</t>
    </r>
    <r>
      <rPr>
        <sz val="9"/>
        <color indexed="8"/>
        <rFont val="Calibri"/>
        <family val="2"/>
      </rPr>
      <t>(Exemplarischer Verlauf)</t>
    </r>
  </si>
  <si>
    <t>- zum Tabellenblatt Planung BA KD - zum Tabellenblatt Planung BA KD -</t>
  </si>
  <si>
    <r>
      <t xml:space="preserve">Gestalterische Techniken </t>
    </r>
    <r>
      <rPr>
        <sz val="11.5"/>
        <rFont val="Calibri"/>
        <family val="2"/>
      </rPr>
      <t xml:space="preserve">(Es müssen noch 2 weitere, jedoch </t>
    </r>
    <r>
      <rPr>
        <u val="single"/>
        <sz val="11.5"/>
        <rFont val="Calibri"/>
        <family val="2"/>
      </rPr>
      <t>unterschiedliche</t>
    </r>
    <r>
      <rPr>
        <sz val="11.5"/>
        <rFont val="Calibri"/>
        <family val="2"/>
      </rPr>
      <t xml:space="preserve"> Lehrveranstaltungen aus den 4 Wahlmöglichkeiten belegt werden)</t>
    </r>
  </si>
  <si>
    <r>
      <t xml:space="preserve">Orientierung </t>
    </r>
    <r>
      <rPr>
        <sz val="11.5"/>
        <rFont val="Calibri"/>
        <family val="2"/>
      </rPr>
      <t xml:space="preserve">(Aus den Kernmodulen müssen drei </t>
    </r>
    <r>
      <rPr>
        <u val="single"/>
        <sz val="11.5"/>
        <rFont val="Calibri"/>
        <family val="2"/>
      </rPr>
      <t xml:space="preserve">unterschiedliche </t>
    </r>
    <r>
      <rPr>
        <sz val="11.5"/>
        <rFont val="Calibri"/>
        <family val="2"/>
      </rPr>
      <t>Projekte belegt werden.)  1 Projekt kann aus einem anderen BA Stg. des FB belegt werden.</t>
    </r>
  </si>
  <si>
    <r>
      <t xml:space="preserve">Designpraxis </t>
    </r>
    <r>
      <rPr>
        <sz val="11.5"/>
        <rFont val="Calibri"/>
        <family val="2"/>
      </rPr>
      <t>(Externes/internes Projekt oder Auslandssemester)</t>
    </r>
  </si>
  <si>
    <r>
      <t xml:space="preserve">Designmanagement </t>
    </r>
    <r>
      <rPr>
        <sz val="11.5"/>
        <rFont val="Calibri"/>
        <family val="2"/>
      </rPr>
      <t xml:space="preserve">(2 </t>
    </r>
    <r>
      <rPr>
        <u val="single"/>
        <sz val="11.5"/>
        <rFont val="Calibri"/>
        <family val="2"/>
      </rPr>
      <t>unterschiedliche</t>
    </r>
    <r>
      <rPr>
        <sz val="11.5"/>
        <rFont val="Calibri"/>
        <family val="2"/>
      </rPr>
      <t xml:space="preserve"> Lehrveranstaltungen von den 3 Wahlmöglichkeiten müssen belegt werden)</t>
    </r>
  </si>
  <si>
    <r>
      <t xml:space="preserve">Kulturwissenschaften </t>
    </r>
    <r>
      <rPr>
        <sz val="11.5"/>
        <rFont val="Calibri"/>
        <family val="2"/>
      </rPr>
      <t>(3 Lehrveranstaltungen (LV) müssen belegt werden; 1 LV kann mehrfach belegt werden (bis zu 3x die gleiche))</t>
    </r>
  </si>
  <si>
    <r>
      <t>Thesis</t>
    </r>
    <r>
      <rPr>
        <b/>
        <sz val="11.5"/>
        <rFont val="Calibri"/>
        <family val="2"/>
      </rPr>
      <t xml:space="preserve"> (Voraussetzung mind. 170 CP, s. Modulhandbuch (PO 2019) Alle hauptamtlich Lehrenden))</t>
    </r>
  </si>
  <si>
    <t>Bitte per Drop-Down im Modul 202,203,204 und 205 die gewünschten Ausrichtung (Schrift;Bild;Raum oder System) auswählen. Bei dreifacher Belegung einer Lehrveranstaltung (Projekt) wird Ihnen dementsprechend der Schwerpunkt ausgewiesen. Bei identischen Projekten je Modul müssen diese in unterschiedlichen Semestern belegt werden!</t>
  </si>
  <si>
    <t xml:space="preserve">Projekt 11 </t>
  </si>
  <si>
    <t xml:space="preserve">Projekt 15 </t>
  </si>
  <si>
    <t>Fachstudienberatung</t>
  </si>
  <si>
    <t>Ihre Fachstudienberatung bei Belegungsfragen</t>
  </si>
  <si>
    <t>Dekanat</t>
  </si>
  <si>
    <t>Ihr Dekanat</t>
  </si>
  <si>
    <t>Verbindlich sind die Verlaufspläne in der gültigen Prüfungsordnung und die Punkte-/Notenberechnung im OSSC.</t>
  </si>
  <si>
    <t>Stand der Tabelle: 09.10.2023 - Version: 1.5</t>
  </si>
  <si>
    <t>Weitere Informationen</t>
  </si>
  <si>
    <t>Informationen zum Thema Beurlaubung, Stipendium, etc.</t>
  </si>
  <si>
    <t>Beratungsangebote der HSD</t>
  </si>
  <si>
    <t>Beratung an der HSD</t>
  </si>
  <si>
    <t>André Laude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</si>
</sst>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93">
    <font>
      <sz val="10"/>
      <name val="Arial"/>
      <family val="2"/>
    </font>
    <font>
      <sz val="11"/>
      <color indexed="8"/>
      <name val="Calibri"/>
      <family val="2"/>
    </font>
    <font>
      <b/>
      <sz val="12"/>
      <color indexed="8"/>
      <name val="Calibri"/>
      <family val="2"/>
    </font>
    <font>
      <u val="single"/>
      <sz val="11"/>
      <color indexed="30"/>
      <name val="Calibri"/>
      <family val="2"/>
    </font>
    <font>
      <b/>
      <u val="single"/>
      <sz val="14"/>
      <color indexed="10"/>
      <name val="Calibri"/>
      <family val="2"/>
    </font>
    <font>
      <b/>
      <sz val="13"/>
      <color indexed="8"/>
      <name val="Calibri"/>
      <family val="2"/>
    </font>
    <font>
      <b/>
      <sz val="11"/>
      <color indexed="8"/>
      <name val="Calibri"/>
      <family val="2"/>
    </font>
    <font>
      <sz val="11"/>
      <name val="Calibri"/>
      <family val="2"/>
    </font>
    <font>
      <b/>
      <sz val="11"/>
      <name val="Calibri"/>
      <family val="2"/>
    </font>
    <font>
      <sz val="11"/>
      <color indexed="9"/>
      <name val="Calibri"/>
      <family val="2"/>
    </font>
    <font>
      <b/>
      <sz val="10"/>
      <color indexed="10"/>
      <name val="Calibri"/>
      <family val="2"/>
    </font>
    <font>
      <b/>
      <u val="single"/>
      <sz val="16"/>
      <color indexed="12"/>
      <name val="Calibri"/>
      <family val="2"/>
    </font>
    <font>
      <b/>
      <sz val="14"/>
      <name val="Calibri"/>
      <family val="2"/>
    </font>
    <font>
      <b/>
      <sz val="11.5"/>
      <color indexed="8"/>
      <name val="Calibri"/>
      <family val="2"/>
    </font>
    <font>
      <b/>
      <sz val="16"/>
      <color indexed="8"/>
      <name val="Calibri"/>
      <family val="2"/>
    </font>
    <font>
      <i/>
      <sz val="11"/>
      <name val="Calibri"/>
      <family val="2"/>
    </font>
    <font>
      <sz val="11.5"/>
      <color indexed="8"/>
      <name val="Calibri"/>
      <family val="2"/>
    </font>
    <font>
      <b/>
      <sz val="14"/>
      <color indexed="8"/>
      <name val="Calibri"/>
      <family val="2"/>
    </font>
    <font>
      <sz val="13"/>
      <color indexed="8"/>
      <name val="Calibri"/>
      <family val="2"/>
    </font>
    <font>
      <sz val="9"/>
      <color indexed="8"/>
      <name val="Calibri"/>
      <family val="2"/>
    </font>
    <font>
      <sz val="12"/>
      <color indexed="8"/>
      <name val="Calibri"/>
      <family val="2"/>
    </font>
    <font>
      <b/>
      <sz val="12"/>
      <name val="Calibri"/>
      <family val="2"/>
    </font>
    <font>
      <b/>
      <u val="single"/>
      <sz val="11"/>
      <name val="Calibri"/>
      <family val="2"/>
    </font>
    <font>
      <u val="single"/>
      <sz val="11"/>
      <color indexed="12"/>
      <name val="Calibri"/>
      <family val="2"/>
    </font>
    <font>
      <b/>
      <u val="single"/>
      <sz val="11.5"/>
      <color indexed="8"/>
      <name val="Calibri"/>
      <family val="2"/>
    </font>
    <font>
      <sz val="10.5"/>
      <color indexed="8"/>
      <name val="Calibri"/>
      <family val="2"/>
    </font>
    <font>
      <b/>
      <sz val="10.5"/>
      <color indexed="8"/>
      <name val="Calibri"/>
      <family val="2"/>
    </font>
    <font>
      <b/>
      <u val="single"/>
      <sz val="12"/>
      <name val="Calibri"/>
      <family val="2"/>
    </font>
    <font>
      <b/>
      <sz val="11.5"/>
      <name val="Calibri"/>
      <family val="2"/>
    </font>
    <font>
      <sz val="11.5"/>
      <name val="Calibri"/>
      <family val="2"/>
    </font>
    <font>
      <u val="single"/>
      <sz val="11.5"/>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1"/>
      <color indexed="8"/>
      <name val="Calibri"/>
      <family val="2"/>
    </font>
    <font>
      <b/>
      <u val="single"/>
      <sz val="11"/>
      <color indexed="62"/>
      <name val="Calibri"/>
      <family val="2"/>
    </font>
    <font>
      <sz val="11"/>
      <color indexed="21"/>
      <name val="Calibri"/>
      <family val="2"/>
    </font>
    <font>
      <b/>
      <sz val="10"/>
      <color indexed="9"/>
      <name val="Calibri"/>
      <family val="2"/>
    </font>
    <font>
      <sz val="10"/>
      <color indexed="9"/>
      <name val="Arial"/>
      <family val="2"/>
    </font>
    <font>
      <i/>
      <sz val="11"/>
      <color indexed="9"/>
      <name val="Calibri"/>
      <family val="2"/>
    </font>
    <font>
      <sz val="10"/>
      <color indexed="9"/>
      <name val="Calibri"/>
      <family val="2"/>
    </font>
    <font>
      <b/>
      <sz val="13"/>
      <color indexed="9"/>
      <name val="Calibri"/>
      <family val="2"/>
    </font>
    <font>
      <b/>
      <i/>
      <sz val="11"/>
      <color indexed="9"/>
      <name val="Calibri"/>
      <family val="2"/>
    </font>
    <font>
      <b/>
      <u val="single"/>
      <sz val="12"/>
      <color indexed="62"/>
      <name val="Calibri"/>
      <family val="2"/>
    </font>
    <font>
      <sz val="11"/>
      <color indexed="55"/>
      <name val="Calibri"/>
      <family val="2"/>
    </font>
    <font>
      <i/>
      <sz val="11"/>
      <color indexed="55"/>
      <name val="Calibri"/>
      <family val="2"/>
    </font>
    <font>
      <b/>
      <sz val="11"/>
      <color indexed="10"/>
      <name val="Calibri"/>
      <family val="2"/>
    </font>
    <font>
      <sz val="10"/>
      <color indexed="23"/>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11"/>
      <color theme="1"/>
      <name val="Calibri"/>
      <family val="2"/>
    </font>
    <font>
      <b/>
      <u val="single"/>
      <sz val="11"/>
      <color theme="8" tint="-0.24997000396251678"/>
      <name val="Calibri"/>
      <family val="2"/>
    </font>
    <font>
      <sz val="11"/>
      <color rgb="FF0070C0"/>
      <name val="Calibri"/>
      <family val="2"/>
    </font>
    <font>
      <b/>
      <sz val="10"/>
      <color theme="0"/>
      <name val="Calibri"/>
      <family val="2"/>
    </font>
    <font>
      <sz val="10"/>
      <color theme="0"/>
      <name val="Arial"/>
      <family val="2"/>
    </font>
    <font>
      <i/>
      <sz val="11"/>
      <color theme="0"/>
      <name val="Calibri"/>
      <family val="2"/>
    </font>
    <font>
      <sz val="10"/>
      <color theme="0"/>
      <name val="Calibri"/>
      <family val="2"/>
    </font>
    <font>
      <b/>
      <sz val="13"/>
      <color theme="0"/>
      <name val="Calibri"/>
      <family val="2"/>
    </font>
    <font>
      <b/>
      <i/>
      <sz val="11"/>
      <color theme="0"/>
      <name val="Calibri"/>
      <family val="2"/>
    </font>
    <font>
      <sz val="11"/>
      <color rgb="FF969696"/>
      <name val="Calibri"/>
      <family val="2"/>
    </font>
    <font>
      <i/>
      <sz val="11"/>
      <color rgb="FF969696"/>
      <name val="Calibri"/>
      <family val="2"/>
    </font>
    <font>
      <b/>
      <u val="single"/>
      <sz val="12"/>
      <color theme="8" tint="-0.24997000396251678"/>
      <name val="Calibri"/>
      <family val="2"/>
    </font>
    <font>
      <sz val="10"/>
      <color theme="0" tint="-0.4999699890613556"/>
      <name val="Calibri"/>
      <family val="2"/>
    </font>
    <font>
      <b/>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EB0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AFD7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5EAFF"/>
        <bgColor indexed="64"/>
      </patternFill>
    </fill>
    <fill>
      <patternFill patternType="solid">
        <fgColor rgb="FFAFD7FF"/>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indexed="27"/>
        <bgColor indexed="64"/>
      </patternFill>
    </fill>
    <fill>
      <patternFill patternType="solid">
        <fgColor rgb="FFFFEB00"/>
        <bgColor indexed="64"/>
      </patternFill>
    </fill>
    <fill>
      <patternFill patternType="solid">
        <fgColor rgb="FFFFF793"/>
        <bgColor indexed="64"/>
      </patternFill>
    </fill>
    <fill>
      <patternFill patternType="solid">
        <fgColor rgb="FFFFF793"/>
        <bgColor indexed="64"/>
      </patternFill>
    </fill>
    <fill>
      <patternFill patternType="solid">
        <fgColor rgb="FFFFDB43"/>
        <bgColor indexed="64"/>
      </patternFill>
    </fill>
    <fill>
      <patternFill patternType="solid">
        <fgColor rgb="FFFFDB43"/>
        <bgColor indexed="64"/>
      </patternFill>
    </fill>
    <fill>
      <patternFill patternType="solid">
        <fgColor rgb="FF79BCFF"/>
        <bgColor indexed="64"/>
      </patternFill>
    </fill>
    <fill>
      <patternFill patternType="solid">
        <fgColor rgb="FFFF000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DB43"/>
        <bgColor indexed="64"/>
      </patternFill>
    </fill>
    <fill>
      <patternFill patternType="solid">
        <fgColor indexed="10"/>
        <bgColor indexed="64"/>
      </patternFill>
    </fill>
    <fill>
      <patternFill patternType="solid">
        <fgColor rgb="FFFFDB43"/>
        <bgColor indexed="64"/>
      </patternFill>
    </fill>
    <fill>
      <patternFill patternType="solid">
        <fgColor indexed="52"/>
        <bgColor indexed="64"/>
      </patternFill>
    </fill>
  </fills>
  <borders count="10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medium"/>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color indexed="63"/>
      </bottom>
    </border>
    <border>
      <left style="hair"/>
      <right>
        <color indexed="63"/>
      </right>
      <top style="thin"/>
      <bottom>
        <color indexed="63"/>
      </bottom>
    </border>
    <border>
      <left style="thin"/>
      <right style="thin"/>
      <top style="thin"/>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style="thin"/>
    </border>
    <border>
      <left style="hair"/>
      <right style="hair"/>
      <top style="thin"/>
      <bottom style="thin"/>
    </border>
    <border>
      <left style="medium"/>
      <right>
        <color indexed="63"/>
      </right>
      <top>
        <color indexed="63"/>
      </top>
      <bottom style="medium"/>
    </border>
    <border>
      <left style="hair"/>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color indexed="63"/>
      </top>
      <bottom style="thin"/>
    </border>
    <border>
      <left style="thin"/>
      <right style="medium"/>
      <top style="thin"/>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style="thin"/>
      <top>
        <color indexed="63"/>
      </top>
      <bottom style="thin"/>
    </border>
    <border>
      <left style="thin"/>
      <right style="hair"/>
      <top style="thin"/>
      <bottom style="thin"/>
    </border>
    <border>
      <left style="hair"/>
      <right style="thin"/>
      <top style="thin"/>
      <bottom style="thin"/>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thin"/>
      <bottom>
        <color indexed="63"/>
      </bottom>
    </border>
    <border>
      <left style="hair"/>
      <right style="thin"/>
      <top style="thin"/>
      <bottom>
        <color indexed="63"/>
      </bottom>
    </border>
    <border>
      <left style="medium"/>
      <right>
        <color indexed="63"/>
      </right>
      <top style="medium"/>
      <bottom style="thin"/>
    </border>
    <border>
      <left style="hair"/>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border>
    <border>
      <left style="thin"/>
      <right style="hair"/>
      <top style="medium"/>
      <bottom style="thin"/>
    </border>
    <border>
      <left style="thin"/>
      <right style="hair"/>
      <top>
        <color indexed="63"/>
      </top>
      <bottom style="thin"/>
    </border>
    <border>
      <left style="thin"/>
      <right style="hair"/>
      <top>
        <color indexed="63"/>
      </top>
      <bottom>
        <color indexed="63"/>
      </bottom>
    </border>
    <border>
      <left style="thin"/>
      <right style="hair"/>
      <top>
        <color indexed="63"/>
      </top>
      <bottom style="medium"/>
    </border>
    <border>
      <left style="dashed"/>
      <right style="thin"/>
      <top style="thin"/>
      <bottom style="thin"/>
    </border>
    <border>
      <left style="dashed"/>
      <right style="thin"/>
      <top>
        <color indexed="63"/>
      </top>
      <bottom style="thin"/>
    </border>
    <border>
      <left style="dashed"/>
      <right style="thin"/>
      <top style="thin"/>
      <bottom>
        <color indexed="63"/>
      </bottom>
    </border>
    <border>
      <left style="dashed"/>
      <right style="thin"/>
      <top>
        <color indexed="63"/>
      </top>
      <bottom style="medium"/>
    </border>
    <border>
      <left style="dashed"/>
      <right style="thin"/>
      <top style="medium"/>
      <bottom style="thin"/>
    </border>
    <border>
      <left style="thin"/>
      <right>
        <color indexed="63"/>
      </right>
      <top style="medium"/>
      <bottom style="thin"/>
    </border>
    <border>
      <left style="hair"/>
      <right style="hair"/>
      <top style="medium"/>
      <bottom style="thin"/>
    </border>
    <border>
      <left>
        <color indexed="63"/>
      </left>
      <right style="thin"/>
      <top style="thin"/>
      <bottom style="thin"/>
    </border>
    <border>
      <left style="hair"/>
      <right style="hair"/>
      <top>
        <color indexed="63"/>
      </top>
      <bottom style="thin"/>
    </border>
    <border>
      <left>
        <color indexed="63"/>
      </left>
      <right style="medium"/>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thin"/>
      <right style="dashed"/>
      <top style="thin"/>
      <bottom style="thin"/>
    </border>
    <border>
      <left style="dashed"/>
      <right style="dashed"/>
      <top style="thin"/>
      <bottom>
        <color indexed="63"/>
      </bottom>
    </border>
    <border>
      <left style="dashed"/>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style="thin"/>
    </border>
    <border>
      <left style="dashed"/>
      <right style="dashed"/>
      <top style="thin"/>
      <bottom style="thin"/>
    </border>
    <border>
      <left>
        <color indexed="63"/>
      </left>
      <right style="dashed"/>
      <top style="thin"/>
      <bottom>
        <color indexed="63"/>
      </bottom>
    </border>
    <border>
      <left>
        <color indexed="63"/>
      </left>
      <right style="dashed"/>
      <top>
        <color indexed="63"/>
      </top>
      <bottom style="thin"/>
    </border>
    <border>
      <left style="dashed"/>
      <right style="dashed"/>
      <top style="medium"/>
      <bottom>
        <color indexed="63"/>
      </bottom>
    </border>
    <border>
      <left style="dashed"/>
      <right style="dashed"/>
      <top>
        <color indexed="63"/>
      </top>
      <bottom style="medium"/>
    </border>
    <border>
      <left>
        <color indexed="63"/>
      </left>
      <right style="medium"/>
      <top style="thin"/>
      <bottom style="thin"/>
    </border>
    <border>
      <left>
        <color indexed="63"/>
      </left>
      <right style="dashed"/>
      <top style="medium"/>
      <bottom>
        <color indexed="63"/>
      </bottom>
    </border>
    <border>
      <left>
        <color indexed="63"/>
      </left>
      <right style="dashed"/>
      <top>
        <color indexed="63"/>
      </top>
      <bottom style="medium"/>
    </border>
    <border>
      <left style="thin"/>
      <right style="thin">
        <color indexed="8"/>
      </right>
      <top style="thin"/>
      <bottom style="thin"/>
    </border>
    <border>
      <left style="thin">
        <color indexed="8"/>
      </left>
      <right style="thin"/>
      <top style="thin"/>
      <bottom style="thin"/>
    </border>
    <border>
      <left style="dashed"/>
      <right>
        <color indexed="63"/>
      </right>
      <top style="medium"/>
      <bottom>
        <color indexed="63"/>
      </bottom>
    </border>
    <border>
      <left style="dashed"/>
      <right>
        <color indexed="63"/>
      </right>
      <top>
        <color indexed="63"/>
      </top>
      <bottom style="medium"/>
    </border>
    <border>
      <left style="dashed"/>
      <right style="medium"/>
      <top style="medium"/>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65" fillId="0" borderId="0" applyNumberFormat="0" applyFill="0" applyBorder="0" applyAlignment="0" applyProtection="0"/>
    <xf numFmtId="41" fontId="0" fillId="0" borderId="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1" fillId="0" borderId="0">
      <alignment/>
      <protection/>
    </xf>
    <xf numFmtId="0" fontId="69" fillId="28" borderId="0" applyNumberFormat="0" applyBorder="0" applyAlignment="0" applyProtection="0"/>
    <xf numFmtId="43" fontId="0" fillId="0" borderId="0" applyFill="0" applyBorder="0" applyAlignment="0" applyProtection="0"/>
    <xf numFmtId="0" fontId="3" fillId="0" borderId="0">
      <alignment/>
      <protection/>
    </xf>
    <xf numFmtId="0" fontId="70"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451">
    <xf numFmtId="0" fontId="0" fillId="0" borderId="0" xfId="0" applyAlignment="1">
      <alignment/>
    </xf>
    <xf numFmtId="0" fontId="1" fillId="33" borderId="0" xfId="46" applyFill="1">
      <alignment/>
      <protection/>
    </xf>
    <xf numFmtId="0" fontId="1" fillId="33" borderId="0" xfId="46" applyFill="1" applyAlignment="1">
      <alignment vertical="center"/>
      <protection/>
    </xf>
    <xf numFmtId="0" fontId="1" fillId="0" borderId="0" xfId="46">
      <alignment/>
      <protection/>
    </xf>
    <xf numFmtId="0" fontId="1" fillId="0" borderId="0" xfId="46" applyAlignment="1">
      <alignment vertical="center"/>
      <protection/>
    </xf>
    <xf numFmtId="0" fontId="1" fillId="0" borderId="0" xfId="46" applyAlignment="1">
      <alignment horizontal="center" vertical="center"/>
      <protection/>
    </xf>
    <xf numFmtId="0" fontId="1" fillId="33" borderId="0" xfId="46" applyFill="1" applyAlignment="1">
      <alignment horizontal="center" vertical="center"/>
      <protection/>
    </xf>
    <xf numFmtId="0" fontId="9" fillId="33" borderId="0" xfId="46" applyFont="1" applyFill="1" applyAlignment="1">
      <alignment vertical="center"/>
      <protection/>
    </xf>
    <xf numFmtId="0" fontId="8" fillId="34" borderId="10" xfId="0" applyFont="1" applyFill="1" applyBorder="1" applyAlignment="1">
      <alignment vertical="center"/>
    </xf>
    <xf numFmtId="0" fontId="1" fillId="0" borderId="10" xfId="46" applyBorder="1" applyAlignment="1">
      <alignment horizontal="center" vertical="center"/>
      <protection/>
    </xf>
    <xf numFmtId="0" fontId="0" fillId="0" borderId="10" xfId="0" applyBorder="1" applyAlignment="1">
      <alignment horizontal="center" vertical="center"/>
    </xf>
    <xf numFmtId="0" fontId="1" fillId="33" borderId="10" xfId="46" applyFill="1" applyBorder="1" applyAlignment="1">
      <alignment horizontal="center" vertical="center"/>
      <protection/>
    </xf>
    <xf numFmtId="0" fontId="7" fillId="34" borderId="10" xfId="46" applyFont="1" applyFill="1" applyBorder="1" applyAlignment="1">
      <alignment horizontal="center" vertical="center"/>
      <protection/>
    </xf>
    <xf numFmtId="0" fontId="7" fillId="34" borderId="10" xfId="0" applyFont="1" applyFill="1" applyBorder="1" applyAlignment="1">
      <alignment horizontal="center" vertical="center"/>
    </xf>
    <xf numFmtId="0" fontId="1" fillId="33" borderId="0" xfId="46" applyFill="1" applyBorder="1" applyAlignment="1">
      <alignment vertical="center"/>
      <protection/>
    </xf>
    <xf numFmtId="0" fontId="1" fillId="35" borderId="0" xfId="46" applyFill="1" applyBorder="1" applyAlignment="1">
      <alignment vertical="center"/>
      <protection/>
    </xf>
    <xf numFmtId="0" fontId="1" fillId="0" borderId="10" xfId="46" applyBorder="1" applyAlignment="1">
      <alignment vertical="center"/>
      <protection/>
    </xf>
    <xf numFmtId="0" fontId="0" fillId="0" borderId="10" xfId="0" applyFont="1" applyBorder="1" applyAlignment="1">
      <alignment vertical="center"/>
    </xf>
    <xf numFmtId="0" fontId="1" fillId="0" borderId="10" xfId="46" applyFont="1" applyBorder="1" applyAlignment="1">
      <alignment vertical="center"/>
      <protection/>
    </xf>
    <xf numFmtId="0" fontId="1" fillId="0" borderId="10" xfId="0" applyFont="1" applyBorder="1" applyAlignment="1">
      <alignment vertical="center"/>
    </xf>
    <xf numFmtId="0" fontId="1" fillId="0" borderId="11" xfId="46" applyBorder="1" applyAlignment="1">
      <alignment vertical="center"/>
      <protection/>
    </xf>
    <xf numFmtId="0" fontId="0" fillId="36" borderId="12" xfId="0" applyFill="1" applyBorder="1" applyAlignment="1">
      <alignment vertical="center"/>
    </xf>
    <xf numFmtId="0" fontId="0" fillId="36" borderId="0" xfId="0" applyFill="1" applyBorder="1" applyAlignment="1">
      <alignment vertical="center"/>
    </xf>
    <xf numFmtId="0" fontId="15" fillId="37" borderId="13" xfId="46" applyFont="1" applyFill="1" applyBorder="1" applyAlignment="1">
      <alignment vertical="center"/>
      <protection/>
    </xf>
    <xf numFmtId="0" fontId="7" fillId="37" borderId="14" xfId="46" applyFont="1" applyFill="1" applyBorder="1" applyAlignment="1">
      <alignment horizontal="center" vertical="center"/>
      <protection/>
    </xf>
    <xf numFmtId="0" fontId="15" fillId="38" borderId="15" xfId="46" applyFont="1" applyFill="1" applyBorder="1" applyAlignment="1">
      <alignment vertical="center"/>
      <protection/>
    </xf>
    <xf numFmtId="0" fontId="7" fillId="39" borderId="16" xfId="46" applyFont="1" applyFill="1" applyBorder="1" applyAlignment="1">
      <alignment horizontal="center" vertical="center"/>
      <protection/>
    </xf>
    <xf numFmtId="0" fontId="15" fillId="40" borderId="13" xfId="46" applyFont="1" applyFill="1" applyBorder="1" applyAlignment="1">
      <alignment vertical="center"/>
      <protection/>
    </xf>
    <xf numFmtId="0" fontId="7" fillId="40" borderId="14" xfId="46" applyFont="1" applyFill="1" applyBorder="1" applyAlignment="1">
      <alignment horizontal="center" vertical="center"/>
      <protection/>
    </xf>
    <xf numFmtId="0" fontId="15" fillId="37" borderId="13" xfId="0" applyFont="1" applyFill="1" applyBorder="1" applyAlignment="1">
      <alignment vertical="center"/>
    </xf>
    <xf numFmtId="0" fontId="15" fillId="38" borderId="15" xfId="0" applyFont="1" applyFill="1" applyBorder="1" applyAlignment="1">
      <alignment vertical="center"/>
    </xf>
    <xf numFmtId="0" fontId="15" fillId="40" borderId="17" xfId="0" applyFont="1" applyFill="1" applyBorder="1" applyAlignment="1">
      <alignment vertical="center"/>
    </xf>
    <xf numFmtId="0" fontId="7" fillId="40" borderId="18" xfId="46" applyFont="1" applyFill="1" applyBorder="1" applyAlignment="1">
      <alignment horizontal="center" vertical="center"/>
      <protection/>
    </xf>
    <xf numFmtId="0" fontId="15" fillId="41" borderId="19" xfId="0" applyFont="1" applyFill="1" applyBorder="1" applyAlignment="1">
      <alignment vertical="center"/>
    </xf>
    <xf numFmtId="0" fontId="7" fillId="39" borderId="0" xfId="46" applyFont="1" applyFill="1" applyBorder="1" applyAlignment="1">
      <alignment horizontal="center" vertical="center"/>
      <protection/>
    </xf>
    <xf numFmtId="0" fontId="8" fillId="42" borderId="20" xfId="0" applyFont="1" applyFill="1" applyBorder="1" applyAlignment="1">
      <alignment vertical="center"/>
    </xf>
    <xf numFmtId="0" fontId="8" fillId="42" borderId="21" xfId="46" applyFont="1" applyFill="1" applyBorder="1" applyAlignment="1">
      <alignment vertical="center"/>
      <protection/>
    </xf>
    <xf numFmtId="0" fontId="7" fillId="42" borderId="22" xfId="0" applyFont="1" applyFill="1" applyBorder="1" applyAlignment="1">
      <alignment horizontal="center" vertical="center"/>
    </xf>
    <xf numFmtId="0" fontId="7" fillId="39" borderId="16" xfId="0" applyFont="1" applyFill="1" applyBorder="1" applyAlignment="1">
      <alignment horizontal="center" vertical="center"/>
    </xf>
    <xf numFmtId="0" fontId="15" fillId="40" borderId="23" xfId="0" applyFont="1" applyFill="1" applyBorder="1" applyAlignment="1">
      <alignment vertical="center"/>
    </xf>
    <xf numFmtId="0" fontId="7" fillId="40" borderId="24" xfId="0" applyFont="1" applyFill="1" applyBorder="1" applyAlignment="1">
      <alignment horizontal="center" vertical="center"/>
    </xf>
    <xf numFmtId="0" fontId="15" fillId="41" borderId="25" xfId="0" applyFont="1" applyFill="1" applyBorder="1" applyAlignment="1">
      <alignment vertical="center"/>
    </xf>
    <xf numFmtId="0" fontId="7" fillId="43" borderId="26" xfId="0" applyFont="1" applyFill="1" applyBorder="1" applyAlignment="1">
      <alignment horizontal="center" vertical="center"/>
    </xf>
    <xf numFmtId="0" fontId="7" fillId="40" borderId="27" xfId="46" applyFont="1" applyFill="1" applyBorder="1" applyAlignment="1">
      <alignment horizontal="center" vertical="center"/>
      <protection/>
    </xf>
    <xf numFmtId="0" fontId="7" fillId="40" borderId="24" xfId="46" applyFont="1" applyFill="1" applyBorder="1" applyAlignment="1">
      <alignment horizontal="center" vertical="center"/>
      <protection/>
    </xf>
    <xf numFmtId="0" fontId="8" fillId="42" borderId="21" xfId="0" applyFont="1" applyFill="1" applyBorder="1" applyAlignment="1">
      <alignment vertical="center"/>
    </xf>
    <xf numFmtId="0" fontId="7" fillId="44" borderId="16" xfId="0" applyFont="1" applyFill="1" applyBorder="1" applyAlignment="1">
      <alignment horizontal="center" vertical="center"/>
    </xf>
    <xf numFmtId="0" fontId="15" fillId="40" borderId="20" xfId="0" applyFont="1" applyFill="1" applyBorder="1" applyAlignment="1">
      <alignment vertical="center"/>
    </xf>
    <xf numFmtId="0" fontId="7" fillId="40" borderId="28" xfId="46" applyFont="1" applyFill="1" applyBorder="1" applyAlignment="1">
      <alignment horizontal="center" vertical="center"/>
      <protection/>
    </xf>
    <xf numFmtId="0" fontId="15" fillId="41" borderId="21" xfId="0" applyFont="1" applyFill="1" applyBorder="1" applyAlignment="1">
      <alignment vertical="center"/>
    </xf>
    <xf numFmtId="0" fontId="7" fillId="43" borderId="22" xfId="0" applyFont="1" applyFill="1" applyBorder="1" applyAlignment="1">
      <alignment horizontal="center" vertical="center"/>
    </xf>
    <xf numFmtId="0" fontId="15" fillId="37" borderId="20" xfId="0" applyFont="1" applyFill="1" applyBorder="1" applyAlignment="1">
      <alignment vertical="center"/>
    </xf>
    <xf numFmtId="0" fontId="7" fillId="37" borderId="28" xfId="46" applyFont="1" applyFill="1" applyBorder="1" applyAlignment="1">
      <alignment horizontal="center" vertical="center"/>
      <protection/>
    </xf>
    <xf numFmtId="0" fontId="15" fillId="38" borderId="21" xfId="0" applyFont="1" applyFill="1" applyBorder="1" applyAlignment="1">
      <alignment vertical="center"/>
    </xf>
    <xf numFmtId="0" fontId="7" fillId="39" borderId="22" xfId="0" applyFont="1" applyFill="1" applyBorder="1" applyAlignment="1">
      <alignment horizontal="center" vertical="center"/>
    </xf>
    <xf numFmtId="0" fontId="7" fillId="45" borderId="13" xfId="46" applyFont="1" applyFill="1" applyBorder="1" applyAlignment="1">
      <alignment vertical="center"/>
      <protection/>
    </xf>
    <xf numFmtId="0" fontId="7" fillId="46" borderId="23" xfId="46" applyFont="1" applyFill="1" applyBorder="1" applyAlignment="1">
      <alignment vertical="center"/>
      <protection/>
    </xf>
    <xf numFmtId="0" fontId="7" fillId="37" borderId="17" xfId="46" applyFont="1" applyFill="1" applyBorder="1" applyAlignment="1">
      <alignment horizontal="center" vertical="center"/>
      <protection/>
    </xf>
    <xf numFmtId="0" fontId="7" fillId="37" borderId="18" xfId="46" applyFont="1" applyFill="1" applyBorder="1" applyAlignment="1">
      <alignment horizontal="center" vertical="center"/>
      <protection/>
    </xf>
    <xf numFmtId="0" fontId="7" fillId="38" borderId="19" xfId="46" applyFont="1" applyFill="1" applyBorder="1" applyAlignment="1">
      <alignment horizontal="center" vertical="center"/>
      <protection/>
    </xf>
    <xf numFmtId="0" fontId="8" fillId="42" borderId="20" xfId="46" applyFont="1" applyFill="1" applyBorder="1" applyAlignment="1">
      <alignment vertical="center"/>
      <protection/>
    </xf>
    <xf numFmtId="0" fontId="15" fillId="37" borderId="23" xfId="0" applyFont="1" applyFill="1" applyBorder="1" applyAlignment="1">
      <alignment vertical="center"/>
    </xf>
    <xf numFmtId="0" fontId="7" fillId="37" borderId="24" xfId="46" applyFont="1" applyFill="1" applyBorder="1" applyAlignment="1">
      <alignment horizontal="center" vertical="center"/>
      <protection/>
    </xf>
    <xf numFmtId="0" fontId="15" fillId="38" borderId="25" xfId="0" applyFont="1" applyFill="1" applyBorder="1" applyAlignment="1">
      <alignment vertical="center"/>
    </xf>
    <xf numFmtId="0" fontId="7" fillId="39" borderId="26" xfId="0" applyFont="1" applyFill="1" applyBorder="1" applyAlignment="1">
      <alignment horizontal="center" vertical="center"/>
    </xf>
    <xf numFmtId="0" fontId="7" fillId="46" borderId="20" xfId="46" applyFont="1" applyFill="1" applyBorder="1" applyAlignment="1">
      <alignment vertical="center"/>
      <protection/>
    </xf>
    <xf numFmtId="0" fontId="7" fillId="40" borderId="29" xfId="46" applyFont="1" applyFill="1" applyBorder="1" applyAlignment="1">
      <alignment horizontal="center" vertical="center"/>
      <protection/>
    </xf>
    <xf numFmtId="0" fontId="7" fillId="45" borderId="20" xfId="46" applyFont="1" applyFill="1" applyBorder="1" applyAlignment="1">
      <alignment vertical="center"/>
      <protection/>
    </xf>
    <xf numFmtId="0" fontId="7" fillId="37" borderId="29" xfId="46" applyFont="1" applyFill="1" applyBorder="1" applyAlignment="1">
      <alignment horizontal="center" vertical="center"/>
      <protection/>
    </xf>
    <xf numFmtId="0" fontId="7" fillId="46" borderId="30" xfId="46" applyFont="1" applyFill="1" applyBorder="1" applyAlignment="1">
      <alignment vertical="center"/>
      <protection/>
    </xf>
    <xf numFmtId="0" fontId="7" fillId="40" borderId="31" xfId="46" applyFont="1" applyFill="1" applyBorder="1" applyAlignment="1">
      <alignment horizontal="center" vertical="center"/>
      <protection/>
    </xf>
    <xf numFmtId="0" fontId="15" fillId="41" borderId="32" xfId="0" applyFont="1" applyFill="1" applyBorder="1" applyAlignment="1">
      <alignment vertical="center"/>
    </xf>
    <xf numFmtId="0" fontId="7" fillId="43" borderId="33" xfId="0" applyFont="1" applyFill="1" applyBorder="1" applyAlignment="1">
      <alignment horizontal="center" vertical="center"/>
    </xf>
    <xf numFmtId="0" fontId="62" fillId="33" borderId="0" xfId="46" applyFont="1" applyFill="1" applyAlignment="1">
      <alignment vertical="center"/>
      <protection/>
    </xf>
    <xf numFmtId="0" fontId="62" fillId="0" borderId="0" xfId="46" applyFont="1" applyAlignment="1">
      <alignment vertical="center"/>
      <protection/>
    </xf>
    <xf numFmtId="0" fontId="62" fillId="33" borderId="0" xfId="46" applyFont="1" applyFill="1" applyBorder="1" applyAlignment="1">
      <alignment vertical="center"/>
      <protection/>
    </xf>
    <xf numFmtId="0" fontId="7" fillId="47" borderId="16" xfId="46" applyFont="1" applyFill="1" applyBorder="1" applyAlignment="1">
      <alignment horizontal="center" vertical="center"/>
      <protection/>
    </xf>
    <xf numFmtId="0" fontId="7" fillId="47" borderId="0" xfId="46" applyFont="1" applyFill="1" applyBorder="1" applyAlignment="1">
      <alignment horizontal="center" vertical="center"/>
      <protection/>
    </xf>
    <xf numFmtId="0" fontId="7" fillId="42" borderId="22" xfId="46" applyFont="1" applyFill="1" applyBorder="1" applyAlignment="1">
      <alignment horizontal="center" vertical="center"/>
      <protection/>
    </xf>
    <xf numFmtId="0" fontId="7" fillId="42" borderId="34" xfId="0" applyFont="1" applyFill="1" applyBorder="1" applyAlignment="1">
      <alignment horizontal="center" vertical="center"/>
    </xf>
    <xf numFmtId="0" fontId="7" fillId="37" borderId="35" xfId="0" applyFont="1" applyFill="1" applyBorder="1" applyAlignment="1">
      <alignment horizontal="center" vertical="center"/>
    </xf>
    <xf numFmtId="0" fontId="7" fillId="40" borderId="36" xfId="0" applyFont="1" applyFill="1" applyBorder="1" applyAlignment="1">
      <alignment horizontal="center" vertical="center"/>
    </xf>
    <xf numFmtId="0" fontId="7" fillId="40" borderId="34" xfId="0" applyFont="1" applyFill="1" applyBorder="1" applyAlignment="1">
      <alignment horizontal="center" vertical="center"/>
    </xf>
    <xf numFmtId="0" fontId="7" fillId="37" borderId="36" xfId="0" applyFont="1" applyFill="1" applyBorder="1" applyAlignment="1">
      <alignment horizontal="center" vertical="center"/>
    </xf>
    <xf numFmtId="0" fontId="7" fillId="37" borderId="34" xfId="0" applyFont="1" applyFill="1" applyBorder="1" applyAlignment="1">
      <alignment horizontal="center" vertical="center"/>
    </xf>
    <xf numFmtId="0" fontId="7" fillId="40" borderId="37" xfId="0" applyFont="1" applyFill="1" applyBorder="1" applyAlignment="1">
      <alignment horizontal="center" vertical="center"/>
    </xf>
    <xf numFmtId="0" fontId="7" fillId="40" borderId="35" xfId="46" applyFont="1" applyFill="1" applyBorder="1" applyAlignment="1">
      <alignment horizontal="center" vertical="center"/>
      <protection/>
    </xf>
    <xf numFmtId="0" fontId="7" fillId="40" borderId="36" xfId="46" applyFont="1" applyFill="1" applyBorder="1" applyAlignment="1">
      <alignment horizontal="center" vertical="center"/>
      <protection/>
    </xf>
    <xf numFmtId="0" fontId="7" fillId="37" borderId="35" xfId="46" applyFont="1" applyFill="1" applyBorder="1" applyAlignment="1">
      <alignment horizontal="center" vertical="center"/>
      <protection/>
    </xf>
    <xf numFmtId="0" fontId="7" fillId="40" borderId="38" xfId="0" applyFont="1" applyFill="1" applyBorder="1" applyAlignment="1">
      <alignment horizontal="center" vertical="center"/>
    </xf>
    <xf numFmtId="0" fontId="7" fillId="48" borderId="36" xfId="0" applyFont="1" applyFill="1" applyBorder="1" applyAlignment="1">
      <alignment horizontal="center" vertical="center"/>
    </xf>
    <xf numFmtId="0" fontId="7" fillId="37" borderId="38" xfId="46" applyFont="1" applyFill="1" applyBorder="1" applyAlignment="1">
      <alignment horizontal="center" vertical="center"/>
      <protection/>
    </xf>
    <xf numFmtId="14" fontId="5" fillId="49" borderId="39" xfId="46" applyNumberFormat="1" applyFont="1" applyFill="1" applyBorder="1" applyAlignment="1">
      <alignment horizontal="center" vertical="center"/>
      <protection/>
    </xf>
    <xf numFmtId="0" fontId="15" fillId="41" borderId="40" xfId="46" applyFont="1" applyFill="1" applyBorder="1" applyAlignment="1">
      <alignment vertical="center"/>
      <protection/>
    </xf>
    <xf numFmtId="0" fontId="15" fillId="38" borderId="40" xfId="0" applyFont="1" applyFill="1" applyBorder="1" applyAlignment="1">
      <alignment vertical="center"/>
    </xf>
    <xf numFmtId="0" fontId="7" fillId="40" borderId="41" xfId="46" applyFont="1" applyFill="1" applyBorder="1" applyAlignment="1">
      <alignment horizontal="center" vertical="center"/>
      <protection/>
    </xf>
    <xf numFmtId="0" fontId="7" fillId="37" borderId="41" xfId="46" applyFont="1" applyFill="1" applyBorder="1" applyAlignment="1">
      <alignment horizontal="center" vertical="center"/>
      <protection/>
    </xf>
    <xf numFmtId="0" fontId="7" fillId="40" borderId="42" xfId="46" applyFont="1" applyFill="1" applyBorder="1" applyAlignment="1">
      <alignment horizontal="center" vertical="center"/>
      <protection/>
    </xf>
    <xf numFmtId="0" fontId="7" fillId="37" borderId="42" xfId="46" applyFont="1" applyFill="1" applyBorder="1" applyAlignment="1">
      <alignment horizontal="center" vertical="center"/>
      <protection/>
    </xf>
    <xf numFmtId="0" fontId="0" fillId="0" borderId="43" xfId="0" applyBorder="1" applyAlignment="1">
      <alignment horizontal="center" vertical="center"/>
    </xf>
    <xf numFmtId="0" fontId="1" fillId="33" borderId="43" xfId="46" applyFill="1" applyBorder="1" applyAlignment="1">
      <alignment horizontal="center" vertical="center"/>
      <protection/>
    </xf>
    <xf numFmtId="0" fontId="7" fillId="34" borderId="43" xfId="0" applyFont="1" applyFill="1" applyBorder="1" applyAlignment="1">
      <alignment horizontal="center" vertical="center"/>
    </xf>
    <xf numFmtId="0" fontId="1" fillId="36" borderId="0" xfId="46" applyFill="1" applyBorder="1" applyAlignment="1">
      <alignment vertical="center"/>
      <protection/>
    </xf>
    <xf numFmtId="0" fontId="61" fillId="33" borderId="0" xfId="46" applyFont="1" applyFill="1" applyAlignment="1">
      <alignment vertical="center"/>
      <protection/>
    </xf>
    <xf numFmtId="0" fontId="61" fillId="33" borderId="0" xfId="46" applyFont="1" applyFill="1" applyBorder="1" applyAlignment="1">
      <alignment vertical="center"/>
      <protection/>
    </xf>
    <xf numFmtId="0" fontId="8" fillId="34" borderId="44" xfId="46" applyFont="1" applyFill="1" applyBorder="1" applyAlignment="1">
      <alignment vertical="center"/>
      <protection/>
    </xf>
    <xf numFmtId="0" fontId="1" fillId="0" borderId="44" xfId="46" applyBorder="1" applyAlignment="1">
      <alignment vertical="center"/>
      <protection/>
    </xf>
    <xf numFmtId="0" fontId="8" fillId="34" borderId="44" xfId="0" applyFont="1" applyFill="1" applyBorder="1" applyAlignment="1">
      <alignment vertical="center"/>
    </xf>
    <xf numFmtId="0" fontId="0" fillId="0" borderId="44" xfId="0" applyFont="1" applyBorder="1" applyAlignment="1">
      <alignment vertical="center"/>
    </xf>
    <xf numFmtId="0" fontId="1" fillId="0" borderId="44" xfId="46" applyFill="1" applyBorder="1" applyAlignment="1">
      <alignment vertical="center"/>
      <protection/>
    </xf>
    <xf numFmtId="0" fontId="0" fillId="0" borderId="44" xfId="0" applyBorder="1" applyAlignment="1">
      <alignment vertical="center"/>
    </xf>
    <xf numFmtId="0" fontId="1" fillId="0" borderId="45" xfId="46" applyBorder="1" applyAlignment="1">
      <alignment vertical="center"/>
      <protection/>
    </xf>
    <xf numFmtId="0" fontId="1" fillId="0" borderId="46" xfId="46" applyBorder="1" applyAlignment="1">
      <alignment vertical="center"/>
      <protection/>
    </xf>
    <xf numFmtId="0" fontId="1" fillId="0" borderId="47" xfId="46" applyBorder="1" applyAlignment="1">
      <alignment vertical="center"/>
      <protection/>
    </xf>
    <xf numFmtId="0" fontId="1" fillId="33" borderId="48" xfId="46" applyFill="1" applyBorder="1" applyAlignment="1">
      <alignment horizontal="center" vertical="center"/>
      <protection/>
    </xf>
    <xf numFmtId="0" fontId="7" fillId="40" borderId="49" xfId="46" applyFont="1" applyFill="1" applyBorder="1" applyAlignment="1">
      <alignment horizontal="center" vertical="center"/>
      <protection/>
    </xf>
    <xf numFmtId="0" fontId="7" fillId="40" borderId="50" xfId="46" applyFont="1" applyFill="1" applyBorder="1" applyAlignment="1">
      <alignment horizontal="center" vertical="center"/>
      <protection/>
    </xf>
    <xf numFmtId="0" fontId="7" fillId="40" borderId="51" xfId="46" applyFont="1" applyFill="1" applyBorder="1" applyAlignment="1">
      <alignment horizontal="center" vertical="center"/>
      <protection/>
    </xf>
    <xf numFmtId="0" fontId="7" fillId="37" borderId="52" xfId="46" applyFont="1" applyFill="1" applyBorder="1" applyAlignment="1">
      <alignment horizontal="center" vertical="center"/>
      <protection/>
    </xf>
    <xf numFmtId="0" fontId="7" fillId="37" borderId="27" xfId="46" applyFont="1" applyFill="1" applyBorder="1" applyAlignment="1">
      <alignment horizontal="center" vertical="center"/>
      <protection/>
    </xf>
    <xf numFmtId="0" fontId="7" fillId="37" borderId="53" xfId="46" applyFont="1" applyFill="1" applyBorder="1" applyAlignment="1">
      <alignment horizontal="center" vertical="center"/>
      <protection/>
    </xf>
    <xf numFmtId="0" fontId="7" fillId="40" borderId="52" xfId="46" applyFont="1" applyFill="1" applyBorder="1" applyAlignment="1">
      <alignment horizontal="center" vertical="center"/>
      <protection/>
    </xf>
    <xf numFmtId="0" fontId="7" fillId="40" borderId="53" xfId="46" applyFont="1" applyFill="1" applyBorder="1" applyAlignment="1">
      <alignment horizontal="center" vertical="center"/>
      <protection/>
    </xf>
    <xf numFmtId="0" fontId="8" fillId="42" borderId="13" xfId="0" applyFont="1" applyFill="1" applyBorder="1" applyAlignment="1">
      <alignment vertical="center"/>
    </xf>
    <xf numFmtId="0" fontId="7" fillId="42" borderId="15" xfId="46" applyFont="1" applyFill="1" applyBorder="1" applyAlignment="1">
      <alignment vertical="center" wrapText="1"/>
      <protection/>
    </xf>
    <xf numFmtId="0" fontId="7" fillId="42" borderId="16" xfId="0" applyFont="1" applyFill="1" applyBorder="1" applyAlignment="1">
      <alignment horizontal="center" vertical="center"/>
    </xf>
    <xf numFmtId="0" fontId="7" fillId="42" borderId="35" xfId="0" applyFont="1" applyFill="1" applyBorder="1" applyAlignment="1">
      <alignment horizontal="center" vertical="center"/>
    </xf>
    <xf numFmtId="0" fontId="62" fillId="36" borderId="0" xfId="46" applyFont="1" applyFill="1" applyBorder="1" applyAlignment="1">
      <alignment vertical="center"/>
      <protection/>
    </xf>
    <xf numFmtId="0" fontId="62" fillId="46" borderId="0" xfId="46" applyFont="1" applyFill="1" applyAlignment="1">
      <alignment vertical="center"/>
      <protection/>
    </xf>
    <xf numFmtId="0" fontId="8" fillId="42" borderId="54" xfId="46" applyFont="1" applyFill="1" applyBorder="1" applyAlignment="1">
      <alignment vertical="center"/>
      <protection/>
    </xf>
    <xf numFmtId="0" fontId="8" fillId="42" borderId="55" xfId="0" applyFont="1" applyFill="1" applyBorder="1" applyAlignment="1">
      <alignment horizontal="center" vertical="center"/>
    </xf>
    <xf numFmtId="0" fontId="8" fillId="42" borderId="56" xfId="46" applyFont="1" applyFill="1" applyBorder="1" applyAlignment="1">
      <alignment vertical="center"/>
      <protection/>
    </xf>
    <xf numFmtId="0" fontId="7" fillId="42" borderId="57" xfId="46" applyFont="1" applyFill="1" applyBorder="1" applyAlignment="1">
      <alignment horizontal="center" vertical="center"/>
      <protection/>
    </xf>
    <xf numFmtId="0" fontId="8" fillId="42" borderId="58" xfId="0" applyFont="1" applyFill="1" applyBorder="1" applyAlignment="1">
      <alignment horizontal="center" vertical="center"/>
    </xf>
    <xf numFmtId="0" fontId="61" fillId="0" borderId="0" xfId="46" applyFont="1" applyFill="1" applyBorder="1" applyAlignment="1">
      <alignment vertical="center"/>
      <protection/>
    </xf>
    <xf numFmtId="0" fontId="79" fillId="37" borderId="17" xfId="0" applyFont="1" applyFill="1" applyBorder="1" applyAlignment="1">
      <alignment vertical="center"/>
    </xf>
    <xf numFmtId="0" fontId="79" fillId="40" borderId="23" xfId="0" applyFont="1" applyFill="1" applyBorder="1" applyAlignment="1">
      <alignment vertical="center"/>
    </xf>
    <xf numFmtId="0" fontId="13" fillId="50" borderId="59" xfId="46" applyFont="1" applyFill="1" applyBorder="1" applyAlignment="1">
      <alignment horizontal="left" vertical="center"/>
      <protection/>
    </xf>
    <xf numFmtId="0" fontId="2" fillId="50" borderId="60" xfId="46" applyFont="1" applyFill="1" applyBorder="1" applyAlignment="1">
      <alignment vertical="center"/>
      <protection/>
    </xf>
    <xf numFmtId="0" fontId="13" fillId="50" borderId="60" xfId="46" applyFont="1" applyFill="1" applyBorder="1" applyAlignment="1">
      <alignment horizontal="center" vertical="center"/>
      <protection/>
    </xf>
    <xf numFmtId="0" fontId="13" fillId="51" borderId="60" xfId="46" applyFont="1" applyFill="1" applyBorder="1" applyAlignment="1">
      <alignment horizontal="center" vertical="center"/>
      <protection/>
    </xf>
    <xf numFmtId="0" fontId="13" fillId="50" borderId="61" xfId="46" applyFont="1" applyFill="1" applyBorder="1" applyAlignment="1">
      <alignment horizontal="center" vertical="center" wrapText="1"/>
      <protection/>
    </xf>
    <xf numFmtId="0" fontId="2" fillId="52" borderId="30" xfId="46" applyFont="1" applyFill="1" applyBorder="1" applyAlignment="1">
      <alignment horizontal="left" vertical="top"/>
      <protection/>
    </xf>
    <xf numFmtId="0" fontId="7" fillId="53" borderId="13" xfId="46" applyFont="1" applyFill="1" applyBorder="1" applyAlignment="1">
      <alignment vertical="center"/>
      <protection/>
    </xf>
    <xf numFmtId="0" fontId="7" fillId="39" borderId="62" xfId="46" applyFont="1" applyFill="1" applyBorder="1" applyAlignment="1">
      <alignment vertical="center"/>
      <protection/>
    </xf>
    <xf numFmtId="0" fontId="7" fillId="47" borderId="63" xfId="46" applyFont="1" applyFill="1" applyBorder="1" applyAlignment="1">
      <alignment vertical="center"/>
      <protection/>
    </xf>
    <xf numFmtId="0" fontId="7" fillId="39" borderId="62" xfId="0" applyFont="1" applyFill="1" applyBorder="1" applyAlignment="1">
      <alignment vertical="center"/>
    </xf>
    <xf numFmtId="0" fontId="7" fillId="43" borderId="64" xfId="0" applyFont="1" applyFill="1" applyBorder="1" applyAlignment="1">
      <alignment vertical="center"/>
    </xf>
    <xf numFmtId="0" fontId="7" fillId="39" borderId="64" xfId="0" applyFont="1" applyFill="1" applyBorder="1" applyAlignment="1">
      <alignment vertical="center"/>
    </xf>
    <xf numFmtId="0" fontId="7" fillId="39" borderId="63" xfId="0" applyFont="1" applyFill="1" applyBorder="1" applyAlignment="1">
      <alignment vertical="center"/>
    </xf>
    <xf numFmtId="0" fontId="7" fillId="43" borderId="65" xfId="0" applyFont="1" applyFill="1" applyBorder="1" applyAlignment="1">
      <alignment vertical="center"/>
    </xf>
    <xf numFmtId="0" fontId="7" fillId="39" borderId="65" xfId="0" applyFont="1" applyFill="1" applyBorder="1" applyAlignment="1">
      <alignment vertical="center"/>
    </xf>
    <xf numFmtId="49" fontId="28" fillId="54" borderId="64" xfId="46" applyNumberFormat="1" applyFont="1" applyFill="1" applyBorder="1" applyAlignment="1">
      <alignment vertical="center"/>
      <protection/>
    </xf>
    <xf numFmtId="49" fontId="28" fillId="54" borderId="64" xfId="0" applyNumberFormat="1" applyFont="1" applyFill="1" applyBorder="1" applyAlignment="1">
      <alignment vertical="center"/>
    </xf>
    <xf numFmtId="0" fontId="8" fillId="42" borderId="66" xfId="46" applyFont="1" applyFill="1" applyBorder="1" applyAlignment="1">
      <alignment horizontal="center" vertical="center"/>
      <protection/>
    </xf>
    <xf numFmtId="0" fontId="7" fillId="37" borderId="67" xfId="46" applyFont="1" applyFill="1" applyBorder="1" applyAlignment="1">
      <alignment horizontal="center" vertical="center"/>
      <protection/>
    </xf>
    <xf numFmtId="0" fontId="7" fillId="40" borderId="67" xfId="46" applyFont="1" applyFill="1" applyBorder="1" applyAlignment="1">
      <alignment horizontal="center" vertical="center"/>
      <protection/>
    </xf>
    <xf numFmtId="0" fontId="7" fillId="40" borderId="68" xfId="46" applyFont="1" applyFill="1" applyBorder="1" applyAlignment="1">
      <alignment horizontal="center" vertical="center"/>
      <protection/>
    </xf>
    <xf numFmtId="0" fontId="7" fillId="40" borderId="52" xfId="0" applyFont="1" applyFill="1" applyBorder="1" applyAlignment="1">
      <alignment horizontal="center" vertical="center"/>
    </xf>
    <xf numFmtId="0" fontId="7" fillId="37" borderId="68" xfId="46" applyFont="1" applyFill="1" applyBorder="1" applyAlignment="1">
      <alignment horizontal="center" vertical="center"/>
      <protection/>
    </xf>
    <xf numFmtId="0" fontId="7" fillId="37" borderId="49" xfId="46" applyFont="1" applyFill="1" applyBorder="1" applyAlignment="1">
      <alignment horizontal="center" vertical="center"/>
      <protection/>
    </xf>
    <xf numFmtId="0" fontId="7" fillId="40" borderId="69" xfId="46" applyFont="1" applyFill="1" applyBorder="1" applyAlignment="1">
      <alignment horizontal="center" vertical="center"/>
      <protection/>
    </xf>
    <xf numFmtId="0" fontId="7" fillId="37" borderId="70" xfId="46" applyFont="1" applyFill="1" applyBorder="1" applyAlignment="1">
      <alignment vertical="center"/>
      <protection/>
    </xf>
    <xf numFmtId="0" fontId="7" fillId="40" borderId="71" xfId="46" applyFont="1" applyFill="1" applyBorder="1" applyAlignment="1">
      <alignment vertical="center"/>
      <protection/>
    </xf>
    <xf numFmtId="0" fontId="7" fillId="40" borderId="72" xfId="46" applyFont="1" applyFill="1" applyBorder="1" applyAlignment="1">
      <alignment vertical="center"/>
      <protection/>
    </xf>
    <xf numFmtId="0" fontId="7" fillId="40" borderId="70" xfId="46" applyFont="1" applyFill="1" applyBorder="1" applyAlignment="1">
      <alignment vertical="center"/>
      <protection/>
    </xf>
    <xf numFmtId="0" fontId="7" fillId="40" borderId="73" xfId="46" applyFont="1" applyFill="1" applyBorder="1" applyAlignment="1">
      <alignment vertical="center"/>
      <protection/>
    </xf>
    <xf numFmtId="0" fontId="28" fillId="42" borderId="74" xfId="0" applyFont="1" applyFill="1" applyBorder="1" applyAlignment="1">
      <alignment vertical="center" wrapText="1"/>
    </xf>
    <xf numFmtId="0" fontId="28" fillId="42" borderId="70" xfId="0" applyFont="1" applyFill="1" applyBorder="1" applyAlignment="1">
      <alignment vertical="center" wrapText="1"/>
    </xf>
    <xf numFmtId="0" fontId="28" fillId="42" borderId="70" xfId="46" applyFont="1" applyFill="1" applyBorder="1" applyAlignment="1">
      <alignment vertical="center" wrapText="1"/>
      <protection/>
    </xf>
    <xf numFmtId="0" fontId="28" fillId="42" borderId="70" xfId="0" applyFont="1" applyFill="1" applyBorder="1" applyAlignment="1">
      <alignment vertical="center"/>
    </xf>
    <xf numFmtId="0" fontId="28" fillId="42" borderId="71" xfId="0" applyFont="1" applyFill="1" applyBorder="1" applyAlignment="1">
      <alignment vertical="center" wrapText="1"/>
    </xf>
    <xf numFmtId="0" fontId="7" fillId="42" borderId="75" xfId="0" applyFont="1" applyFill="1" applyBorder="1" applyAlignment="1">
      <alignment horizontal="center" vertical="center"/>
    </xf>
    <xf numFmtId="0" fontId="7" fillId="42" borderId="76" xfId="0" applyFont="1" applyFill="1" applyBorder="1" applyAlignment="1">
      <alignment horizontal="center" vertical="center"/>
    </xf>
    <xf numFmtId="0" fontId="7" fillId="42" borderId="56" xfId="0" applyFont="1" applyFill="1" applyBorder="1" applyAlignment="1">
      <alignment horizontal="center" vertical="center"/>
    </xf>
    <xf numFmtId="0" fontId="7" fillId="42" borderId="64" xfId="0" applyFont="1" applyFill="1" applyBorder="1" applyAlignment="1">
      <alignment horizontal="center" vertical="center"/>
    </xf>
    <xf numFmtId="0" fontId="7" fillId="42" borderId="29" xfId="0" applyFont="1" applyFill="1" applyBorder="1" applyAlignment="1">
      <alignment horizontal="center" vertical="center"/>
    </xf>
    <xf numFmtId="0" fontId="7" fillId="42" borderId="77" xfId="0" applyFont="1" applyFill="1" applyBorder="1" applyAlignment="1">
      <alignment horizontal="center" vertical="center"/>
    </xf>
    <xf numFmtId="0" fontId="7" fillId="42" borderId="62" xfId="0" applyFont="1" applyFill="1" applyBorder="1" applyAlignment="1">
      <alignment horizontal="center" vertical="center"/>
    </xf>
    <xf numFmtId="0" fontId="7" fillId="42" borderId="78" xfId="0" applyFont="1" applyFill="1" applyBorder="1" applyAlignment="1">
      <alignment horizontal="center" vertical="center"/>
    </xf>
    <xf numFmtId="0" fontId="7" fillId="42" borderId="40" xfId="0" applyFont="1" applyFill="1" applyBorder="1" applyAlignment="1">
      <alignment horizontal="center" vertical="center"/>
    </xf>
    <xf numFmtId="0" fontId="8" fillId="42" borderId="67" xfId="0" applyFont="1" applyFill="1" applyBorder="1" applyAlignment="1">
      <alignment horizontal="center" vertical="center"/>
    </xf>
    <xf numFmtId="0" fontId="8" fillId="42" borderId="14" xfId="0" applyFont="1" applyFill="1" applyBorder="1" applyAlignment="1">
      <alignment horizontal="center" vertical="center"/>
    </xf>
    <xf numFmtId="0" fontId="8" fillId="42" borderId="41" xfId="0" applyFont="1" applyFill="1" applyBorder="1" applyAlignment="1">
      <alignment horizontal="center" vertical="center"/>
    </xf>
    <xf numFmtId="0" fontId="8" fillId="42" borderId="28" xfId="0" applyFont="1" applyFill="1" applyBorder="1" applyAlignment="1">
      <alignment horizontal="center" vertical="center"/>
    </xf>
    <xf numFmtId="0" fontId="8" fillId="42" borderId="41" xfId="46" applyFont="1" applyFill="1" applyBorder="1" applyAlignment="1">
      <alignment horizontal="center" vertical="center"/>
      <protection/>
    </xf>
    <xf numFmtId="0" fontId="7" fillId="0" borderId="0" xfId="46" applyFont="1" applyAlignment="1">
      <alignment vertical="center"/>
      <protection/>
    </xf>
    <xf numFmtId="0" fontId="5" fillId="49" borderId="30" xfId="46" applyFont="1" applyFill="1" applyBorder="1" applyAlignment="1">
      <alignment horizontal="left" vertical="center"/>
      <protection/>
    </xf>
    <xf numFmtId="0" fontId="5" fillId="49" borderId="33" xfId="46" applyFont="1" applyFill="1" applyBorder="1" applyAlignment="1">
      <alignment horizontal="left" vertical="center"/>
      <protection/>
    </xf>
    <xf numFmtId="0" fontId="1" fillId="35" borderId="33" xfId="46" applyFill="1" applyBorder="1" applyAlignment="1">
      <alignment vertical="center"/>
      <protection/>
    </xf>
    <xf numFmtId="0" fontId="6" fillId="49" borderId="33" xfId="46" applyFont="1" applyFill="1" applyBorder="1" applyAlignment="1">
      <alignment vertical="center"/>
      <protection/>
    </xf>
    <xf numFmtId="0" fontId="1" fillId="35" borderId="79" xfId="46" applyFill="1" applyBorder="1" applyAlignment="1">
      <alignment vertical="center"/>
      <protection/>
    </xf>
    <xf numFmtId="0" fontId="2" fillId="33" borderId="39" xfId="46" applyFont="1" applyFill="1" applyBorder="1" applyAlignment="1">
      <alignment horizontal="center" vertical="center"/>
      <protection/>
    </xf>
    <xf numFmtId="0" fontId="8" fillId="34" borderId="45" xfId="46" applyFont="1" applyFill="1" applyBorder="1" applyAlignment="1">
      <alignment vertical="center"/>
      <protection/>
    </xf>
    <xf numFmtId="0" fontId="8" fillId="34" borderId="11" xfId="46" applyFont="1" applyFill="1" applyBorder="1" applyAlignment="1">
      <alignment horizontal="center" vertical="center"/>
      <protection/>
    </xf>
    <xf numFmtId="0" fontId="8" fillId="34" borderId="80" xfId="46" applyFont="1" applyFill="1" applyBorder="1" applyAlignment="1">
      <alignment horizontal="center" vertical="center"/>
      <protection/>
    </xf>
    <xf numFmtId="0" fontId="8" fillId="33" borderId="16" xfId="46" applyFont="1" applyFill="1" applyBorder="1" applyAlignment="1">
      <alignment vertical="center"/>
      <protection/>
    </xf>
    <xf numFmtId="0" fontId="1" fillId="0" borderId="43" xfId="46" applyBorder="1" applyAlignment="1">
      <alignment horizontal="center" vertical="center"/>
      <protection/>
    </xf>
    <xf numFmtId="0" fontId="1" fillId="33" borderId="81" xfId="46" applyFill="1" applyBorder="1" applyAlignment="1">
      <alignment horizontal="center" vertical="center"/>
      <protection/>
    </xf>
    <xf numFmtId="0" fontId="10" fillId="36" borderId="39" xfId="46" applyFont="1" applyFill="1" applyBorder="1" applyAlignment="1">
      <alignment vertical="center"/>
      <protection/>
    </xf>
    <xf numFmtId="0" fontId="10" fillId="36" borderId="82" xfId="46" applyFont="1" applyFill="1" applyBorder="1" applyAlignment="1">
      <alignment vertical="center"/>
      <protection/>
    </xf>
    <xf numFmtId="0" fontId="8" fillId="36" borderId="82" xfId="46" applyFont="1" applyFill="1" applyBorder="1" applyAlignment="1">
      <alignment vertical="center"/>
      <protection/>
    </xf>
    <xf numFmtId="0" fontId="8" fillId="33" borderId="13" xfId="46" applyFont="1" applyFill="1" applyBorder="1" applyAlignment="1">
      <alignment horizontal="left" vertical="center"/>
      <protection/>
    </xf>
    <xf numFmtId="0" fontId="8" fillId="36" borderId="83" xfId="46" applyFont="1" applyFill="1" applyBorder="1" applyAlignment="1">
      <alignment vertical="center"/>
      <protection/>
    </xf>
    <xf numFmtId="0" fontId="16" fillId="33" borderId="0" xfId="46" applyFont="1" applyFill="1" applyAlignment="1">
      <alignment vertical="center"/>
      <protection/>
    </xf>
    <xf numFmtId="0" fontId="16" fillId="33" borderId="0" xfId="46" applyFont="1" applyFill="1">
      <alignment/>
      <protection/>
    </xf>
    <xf numFmtId="0" fontId="1" fillId="46" borderId="0" xfId="46" applyFill="1">
      <alignment/>
      <protection/>
    </xf>
    <xf numFmtId="0" fontId="1" fillId="36" borderId="0" xfId="46" applyFill="1">
      <alignment/>
      <protection/>
    </xf>
    <xf numFmtId="0" fontId="16" fillId="33" borderId="0" xfId="46" applyFont="1" applyFill="1" applyBorder="1" applyAlignment="1">
      <alignment vertical="center" wrapText="1"/>
      <protection/>
    </xf>
    <xf numFmtId="0" fontId="16" fillId="33" borderId="0" xfId="46" applyFont="1" applyFill="1" applyBorder="1" applyAlignment="1">
      <alignment wrapText="1"/>
      <protection/>
    </xf>
    <xf numFmtId="0" fontId="16" fillId="49" borderId="0" xfId="46" applyFont="1" applyFill="1" applyBorder="1" applyAlignment="1">
      <alignment horizontal="center" vertical="center"/>
      <protection/>
    </xf>
    <xf numFmtId="0" fontId="13" fillId="49" borderId="0" xfId="46" applyFont="1" applyFill="1" applyBorder="1" applyAlignment="1">
      <alignment horizontal="center" vertical="center"/>
      <protection/>
    </xf>
    <xf numFmtId="0" fontId="18" fillId="49" borderId="33" xfId="46" applyFont="1" applyFill="1" applyBorder="1" applyAlignment="1">
      <alignment horizontal="center" vertical="center"/>
      <protection/>
    </xf>
    <xf numFmtId="0" fontId="1" fillId="36" borderId="0" xfId="46" applyFill="1" applyBorder="1">
      <alignment/>
      <protection/>
    </xf>
    <xf numFmtId="0" fontId="1" fillId="46" borderId="0" xfId="46" applyFill="1" applyBorder="1">
      <alignment/>
      <protection/>
    </xf>
    <xf numFmtId="0" fontId="5" fillId="49" borderId="84" xfId="46" applyFont="1" applyFill="1" applyBorder="1" applyAlignment="1">
      <alignment horizontal="center" vertical="center"/>
      <protection/>
    </xf>
    <xf numFmtId="0" fontId="5" fillId="49" borderId="12" xfId="46" applyFont="1" applyFill="1" applyBorder="1" applyAlignment="1">
      <alignment horizontal="center" vertical="center"/>
      <protection/>
    </xf>
    <xf numFmtId="0" fontId="5" fillId="49" borderId="39" xfId="46" applyFont="1" applyFill="1" applyBorder="1" applyAlignment="1">
      <alignment horizontal="center" vertical="center"/>
      <protection/>
    </xf>
    <xf numFmtId="0" fontId="5" fillId="49" borderId="17" xfId="46" applyFont="1" applyFill="1" applyBorder="1" applyAlignment="1">
      <alignment horizontal="center" vertical="center"/>
      <protection/>
    </xf>
    <xf numFmtId="0" fontId="5" fillId="49" borderId="82" xfId="46" applyFont="1" applyFill="1" applyBorder="1" applyAlignment="1">
      <alignment horizontal="center" vertical="center"/>
      <protection/>
    </xf>
    <xf numFmtId="0" fontId="17" fillId="49" borderId="0" xfId="46" applyFont="1" applyFill="1" applyBorder="1" applyAlignment="1">
      <alignment vertical="center"/>
      <protection/>
    </xf>
    <xf numFmtId="0" fontId="5" fillId="49" borderId="0" xfId="46" applyFont="1" applyFill="1" applyBorder="1" applyAlignment="1">
      <alignment horizontal="center" vertical="center"/>
      <protection/>
    </xf>
    <xf numFmtId="0" fontId="5" fillId="49" borderId="30" xfId="46" applyFont="1" applyFill="1" applyBorder="1" applyAlignment="1">
      <alignment horizontal="center" vertical="center"/>
      <protection/>
    </xf>
    <xf numFmtId="0" fontId="5" fillId="49" borderId="33" xfId="46" applyFont="1" applyFill="1" applyBorder="1" applyAlignment="1">
      <alignment horizontal="center" vertical="center"/>
      <protection/>
    </xf>
    <xf numFmtId="0" fontId="5" fillId="49" borderId="79" xfId="46" applyFont="1" applyFill="1" applyBorder="1" applyAlignment="1">
      <alignment horizontal="center" vertical="center"/>
      <protection/>
    </xf>
    <xf numFmtId="0" fontId="1" fillId="0" borderId="0" xfId="46" applyFont="1">
      <alignment/>
      <protection/>
    </xf>
    <xf numFmtId="0" fontId="1" fillId="33" borderId="0" xfId="46" applyFont="1" applyFill="1" applyAlignment="1">
      <alignment vertical="center"/>
      <protection/>
    </xf>
    <xf numFmtId="0" fontId="1" fillId="33" borderId="0" xfId="46" applyFont="1" applyFill="1">
      <alignment/>
      <protection/>
    </xf>
    <xf numFmtId="0" fontId="1" fillId="36" borderId="0" xfId="46" applyFont="1" applyFill="1" applyBorder="1">
      <alignment/>
      <protection/>
    </xf>
    <xf numFmtId="0" fontId="7" fillId="36" borderId="0" xfId="0" applyFont="1" applyFill="1" applyBorder="1" applyAlignment="1">
      <alignment vertical="center"/>
    </xf>
    <xf numFmtId="0" fontId="3" fillId="36" borderId="0" xfId="49" applyFont="1" applyFill="1" applyBorder="1" applyAlignment="1" applyProtection="1">
      <alignment vertical="center"/>
      <protection/>
    </xf>
    <xf numFmtId="0" fontId="1" fillId="46" borderId="0" xfId="46" applyFont="1" applyFill="1" applyBorder="1">
      <alignment/>
      <protection/>
    </xf>
    <xf numFmtId="0" fontId="1" fillId="46" borderId="0" xfId="46" applyFont="1" applyFill="1" applyBorder="1" applyAlignment="1">
      <alignment vertical="center"/>
      <protection/>
    </xf>
    <xf numFmtId="0" fontId="80" fillId="50" borderId="22" xfId="46" applyFont="1" applyFill="1" applyBorder="1" applyAlignment="1">
      <alignment horizontal="center" vertical="center"/>
      <protection/>
    </xf>
    <xf numFmtId="0" fontId="80" fillId="52" borderId="22" xfId="46" applyFont="1" applyFill="1" applyBorder="1" applyAlignment="1">
      <alignment horizontal="center" vertical="center"/>
      <protection/>
    </xf>
    <xf numFmtId="0" fontId="24" fillId="49" borderId="0" xfId="46" applyFont="1" applyFill="1" applyBorder="1" applyAlignment="1">
      <alignment horizontal="left" vertical="center"/>
      <protection/>
    </xf>
    <xf numFmtId="0" fontId="15" fillId="38" borderId="62" xfId="46" applyFont="1" applyFill="1" applyBorder="1" applyAlignment="1">
      <alignment vertical="center"/>
      <protection/>
    </xf>
    <xf numFmtId="0" fontId="21" fillId="41" borderId="16" xfId="46" applyFont="1" applyFill="1" applyBorder="1" applyAlignment="1">
      <alignment vertical="center"/>
      <protection/>
    </xf>
    <xf numFmtId="0" fontId="15" fillId="38" borderId="16" xfId="46" applyFont="1" applyFill="1" applyBorder="1" applyAlignment="1">
      <alignment vertical="center"/>
      <protection/>
    </xf>
    <xf numFmtId="0" fontId="78" fillId="55" borderId="62" xfId="0" applyFont="1" applyFill="1" applyBorder="1" applyAlignment="1">
      <alignment vertical="center"/>
    </xf>
    <xf numFmtId="0" fontId="81" fillId="55" borderId="16" xfId="0" applyFont="1" applyFill="1" applyBorder="1" applyAlignment="1">
      <alignment vertical="center"/>
    </xf>
    <xf numFmtId="0" fontId="7" fillId="39" borderId="62" xfId="46" applyFont="1" applyFill="1" applyBorder="1" applyAlignment="1">
      <alignment horizontal="center" vertical="center"/>
      <protection/>
    </xf>
    <xf numFmtId="0" fontId="7" fillId="37" borderId="62" xfId="46" applyFont="1" applyFill="1" applyBorder="1" applyAlignment="1">
      <alignment vertical="center"/>
      <protection/>
    </xf>
    <xf numFmtId="0" fontId="7" fillId="56" borderId="16" xfId="46" applyFont="1" applyFill="1" applyBorder="1" applyAlignment="1">
      <alignment vertical="center"/>
      <protection/>
    </xf>
    <xf numFmtId="0" fontId="7" fillId="37" borderId="16" xfId="46" applyFont="1" applyFill="1" applyBorder="1" applyAlignment="1">
      <alignment vertical="center"/>
      <protection/>
    </xf>
    <xf numFmtId="0" fontId="23" fillId="36" borderId="62" xfId="49" applyFont="1" applyFill="1" applyBorder="1" applyAlignment="1" applyProtection="1">
      <alignment horizontal="left" vertical="center"/>
      <protection/>
    </xf>
    <xf numFmtId="0" fontId="1" fillId="36" borderId="16" xfId="46" applyFont="1" applyFill="1" applyBorder="1">
      <alignment/>
      <protection/>
    </xf>
    <xf numFmtId="0" fontId="5" fillId="49" borderId="0" xfId="46" applyFont="1" applyFill="1" applyBorder="1" applyAlignment="1">
      <alignment horizontal="left" vertical="center"/>
      <protection/>
    </xf>
    <xf numFmtId="0" fontId="7" fillId="57" borderId="84" xfId="0" applyFont="1" applyFill="1" applyBorder="1" applyAlignment="1">
      <alignment vertical="center"/>
    </xf>
    <xf numFmtId="0" fontId="7" fillId="57" borderId="12" xfId="0" applyFont="1" applyFill="1" applyBorder="1" applyAlignment="1">
      <alignment vertical="center"/>
    </xf>
    <xf numFmtId="0" fontId="1" fillId="57" borderId="12" xfId="46" applyFont="1" applyFill="1" applyBorder="1">
      <alignment/>
      <protection/>
    </xf>
    <xf numFmtId="0" fontId="1" fillId="57" borderId="39" xfId="46" applyFont="1" applyFill="1" applyBorder="1">
      <alignment/>
      <protection/>
    </xf>
    <xf numFmtId="0" fontId="1" fillId="57" borderId="17" xfId="46" applyFont="1" applyFill="1" applyBorder="1">
      <alignment/>
      <protection/>
    </xf>
    <xf numFmtId="0" fontId="22" fillId="57" borderId="0" xfId="0" applyFont="1" applyFill="1" applyBorder="1" applyAlignment="1">
      <alignment vertical="center"/>
    </xf>
    <xf numFmtId="0" fontId="7" fillId="57" borderId="0" xfId="0" applyFont="1" applyFill="1" applyBorder="1" applyAlignment="1">
      <alignment vertical="center"/>
    </xf>
    <xf numFmtId="0" fontId="1" fillId="57" borderId="82" xfId="46" applyFont="1" applyFill="1" applyBorder="1">
      <alignment/>
      <protection/>
    </xf>
    <xf numFmtId="0" fontId="1" fillId="57" borderId="0" xfId="46" applyFont="1" applyFill="1" applyBorder="1">
      <alignment/>
      <protection/>
    </xf>
    <xf numFmtId="0" fontId="7" fillId="57" borderId="30" xfId="0" applyFont="1" applyFill="1" applyBorder="1" applyAlignment="1">
      <alignment vertical="center"/>
    </xf>
    <xf numFmtId="0" fontId="7" fillId="57" borderId="33" xfId="0" applyFont="1" applyFill="1" applyBorder="1" applyAlignment="1">
      <alignment vertical="center"/>
    </xf>
    <xf numFmtId="0" fontId="3" fillId="57" borderId="33" xfId="49" applyFont="1" applyFill="1" applyBorder="1" applyAlignment="1" applyProtection="1">
      <alignment vertical="center"/>
      <protection/>
    </xf>
    <xf numFmtId="0" fontId="1" fillId="57" borderId="33" xfId="46" applyFont="1" applyFill="1" applyBorder="1">
      <alignment/>
      <protection/>
    </xf>
    <xf numFmtId="0" fontId="1" fillId="57" borderId="79" xfId="46" applyFont="1" applyFill="1" applyBorder="1">
      <alignment/>
      <protection/>
    </xf>
    <xf numFmtId="0" fontId="1" fillId="58" borderId="84" xfId="46" applyFont="1" applyFill="1" applyBorder="1" applyAlignment="1">
      <alignment vertical="center"/>
      <protection/>
    </xf>
    <xf numFmtId="0" fontId="1" fillId="58" borderId="12" xfId="46" applyFont="1" applyFill="1" applyBorder="1" applyAlignment="1">
      <alignment vertical="center"/>
      <protection/>
    </xf>
    <xf numFmtId="0" fontId="1" fillId="45" borderId="12" xfId="46" applyFont="1" applyFill="1" applyBorder="1">
      <alignment/>
      <protection/>
    </xf>
    <xf numFmtId="0" fontId="1" fillId="45" borderId="39" xfId="46" applyFont="1" applyFill="1" applyBorder="1">
      <alignment/>
      <protection/>
    </xf>
    <xf numFmtId="0" fontId="1" fillId="58" borderId="17" xfId="46" applyFont="1" applyFill="1" applyBorder="1" applyAlignment="1">
      <alignment vertical="center"/>
      <protection/>
    </xf>
    <xf numFmtId="0" fontId="17" fillId="58" borderId="0" xfId="46" applyFont="1" applyFill="1" applyBorder="1" applyAlignment="1">
      <alignment vertical="center"/>
      <protection/>
    </xf>
    <xf numFmtId="0" fontId="1" fillId="45" borderId="0" xfId="46" applyFont="1" applyFill="1" applyBorder="1">
      <alignment/>
      <protection/>
    </xf>
    <xf numFmtId="0" fontId="1" fillId="45" borderId="82" xfId="46" applyFont="1" applyFill="1" applyBorder="1">
      <alignment/>
      <protection/>
    </xf>
    <xf numFmtId="0" fontId="1" fillId="58" borderId="0" xfId="46" applyFont="1" applyFill="1" applyBorder="1" applyAlignment="1">
      <alignment vertical="center"/>
      <protection/>
    </xf>
    <xf numFmtId="0" fontId="1" fillId="45" borderId="79" xfId="46" applyFont="1" applyFill="1" applyBorder="1">
      <alignment/>
      <protection/>
    </xf>
    <xf numFmtId="0" fontId="20" fillId="58" borderId="0" xfId="46" applyFont="1" applyFill="1" applyBorder="1" applyAlignment="1">
      <alignment vertical="center"/>
      <protection/>
    </xf>
    <xf numFmtId="0" fontId="2" fillId="58" borderId="0" xfId="46" applyFont="1" applyFill="1" applyBorder="1" applyAlignment="1">
      <alignment vertical="center"/>
      <protection/>
    </xf>
    <xf numFmtId="0" fontId="1" fillId="57" borderId="0" xfId="46" applyFill="1">
      <alignment/>
      <protection/>
    </xf>
    <xf numFmtId="0" fontId="1" fillId="58" borderId="30" xfId="46" applyFont="1" applyFill="1" applyBorder="1" applyAlignment="1">
      <alignment vertical="center"/>
      <protection/>
    </xf>
    <xf numFmtId="0" fontId="1" fillId="58" borderId="33" xfId="46" applyFont="1" applyFill="1" applyBorder="1" applyAlignment="1">
      <alignment vertical="center"/>
      <protection/>
    </xf>
    <xf numFmtId="0" fontId="1" fillId="45" borderId="33" xfId="46" applyFont="1" applyFill="1" applyBorder="1">
      <alignment/>
      <protection/>
    </xf>
    <xf numFmtId="0" fontId="8" fillId="57" borderId="0" xfId="0" applyFont="1" applyFill="1" applyBorder="1" applyAlignment="1">
      <alignment vertical="center"/>
    </xf>
    <xf numFmtId="0" fontId="26" fillId="49" borderId="0" xfId="46" applyFont="1" applyFill="1" applyBorder="1" applyAlignment="1">
      <alignment horizontal="center" vertical="center"/>
      <protection/>
    </xf>
    <xf numFmtId="0" fontId="12" fillId="57" borderId="0" xfId="0" applyFont="1" applyFill="1" applyBorder="1" applyAlignment="1">
      <alignment vertical="center"/>
    </xf>
    <xf numFmtId="0" fontId="27" fillId="57" borderId="0" xfId="0" applyFont="1" applyFill="1" applyBorder="1" applyAlignment="1">
      <alignment vertical="center"/>
    </xf>
    <xf numFmtId="0" fontId="62" fillId="36" borderId="0" xfId="46" applyFont="1" applyFill="1" applyBorder="1" applyAlignment="1">
      <alignment horizontal="center" vertical="center"/>
      <protection/>
    </xf>
    <xf numFmtId="0" fontId="7" fillId="36" borderId="0" xfId="46" applyFont="1" applyFill="1" applyBorder="1" applyAlignment="1">
      <alignment vertical="center"/>
      <protection/>
    </xf>
    <xf numFmtId="0" fontId="8" fillId="36" borderId="0" xfId="46" applyFont="1" applyFill="1" applyBorder="1" applyAlignment="1">
      <alignment horizontal="center" vertical="center"/>
      <protection/>
    </xf>
    <xf numFmtId="0" fontId="1" fillId="46" borderId="0" xfId="46" applyFill="1" applyAlignment="1">
      <alignment vertical="center"/>
      <protection/>
    </xf>
    <xf numFmtId="0" fontId="82" fillId="36" borderId="0" xfId="46" applyFont="1" applyFill="1" applyBorder="1" applyAlignment="1">
      <alignment vertical="center"/>
      <protection/>
    </xf>
    <xf numFmtId="0" fontId="62" fillId="36" borderId="0" xfId="0" applyFont="1" applyFill="1" applyBorder="1" applyAlignment="1">
      <alignment horizontal="center" vertical="center"/>
    </xf>
    <xf numFmtId="0" fontId="83" fillId="36" borderId="0" xfId="0" applyFont="1" applyFill="1" applyBorder="1" applyAlignment="1">
      <alignment vertical="center"/>
    </xf>
    <xf numFmtId="49" fontId="84" fillId="36" borderId="0" xfId="46" applyNumberFormat="1" applyFont="1" applyFill="1" applyBorder="1" applyAlignment="1">
      <alignment horizontal="center" vertical="center"/>
      <protection/>
    </xf>
    <xf numFmtId="0" fontId="78" fillId="36" borderId="0" xfId="0" applyFont="1" applyFill="1" applyBorder="1" applyAlignment="1">
      <alignment vertical="center"/>
    </xf>
    <xf numFmtId="49" fontId="84" fillId="36" borderId="0" xfId="0" applyNumberFormat="1" applyFont="1" applyFill="1" applyBorder="1" applyAlignment="1">
      <alignment horizontal="center" vertical="center"/>
    </xf>
    <xf numFmtId="0" fontId="84" fillId="36" borderId="0" xfId="0" applyFont="1" applyFill="1" applyBorder="1" applyAlignment="1">
      <alignment horizontal="left" vertical="center"/>
    </xf>
    <xf numFmtId="0" fontId="8" fillId="34" borderId="11" xfId="0" applyFont="1" applyFill="1" applyBorder="1" applyAlignment="1">
      <alignment vertical="center" wrapText="1"/>
    </xf>
    <xf numFmtId="0" fontId="77" fillId="36" borderId="0" xfId="46" applyFont="1" applyFill="1" applyBorder="1" applyAlignment="1">
      <alignment vertical="center"/>
      <protection/>
    </xf>
    <xf numFmtId="0" fontId="7" fillId="46" borderId="0" xfId="46" applyFont="1" applyFill="1" applyAlignment="1">
      <alignment vertical="center"/>
      <protection/>
    </xf>
    <xf numFmtId="0" fontId="0" fillId="36" borderId="0" xfId="0" applyFill="1" applyAlignment="1">
      <alignment/>
    </xf>
    <xf numFmtId="0" fontId="77" fillId="33" borderId="0" xfId="46" applyFont="1" applyFill="1" applyAlignment="1">
      <alignment vertical="center"/>
      <protection/>
    </xf>
    <xf numFmtId="0" fontId="77" fillId="33" borderId="0" xfId="46" applyFont="1" applyFill="1" applyAlignment="1">
      <alignment vertical="center"/>
      <protection/>
    </xf>
    <xf numFmtId="0" fontId="2" fillId="52" borderId="84" xfId="46" applyFont="1" applyFill="1" applyBorder="1" applyAlignment="1">
      <alignment/>
      <protection/>
    </xf>
    <xf numFmtId="0" fontId="8" fillId="53" borderId="83" xfId="46" applyFont="1" applyFill="1" applyBorder="1" applyAlignment="1">
      <alignment vertical="center" wrapText="1"/>
      <protection/>
    </xf>
    <xf numFmtId="0" fontId="77" fillId="46" borderId="0" xfId="46" applyFont="1" applyFill="1" applyAlignment="1">
      <alignment vertical="center"/>
      <protection/>
    </xf>
    <xf numFmtId="0" fontId="77" fillId="46" borderId="0" xfId="46" applyFont="1" applyFill="1" applyBorder="1" applyAlignment="1">
      <alignment vertical="center"/>
      <protection/>
    </xf>
    <xf numFmtId="0" fontId="77" fillId="0" borderId="0" xfId="46" applyFont="1" applyAlignment="1">
      <alignment vertical="center"/>
      <protection/>
    </xf>
    <xf numFmtId="0" fontId="77" fillId="36" borderId="0" xfId="46" applyFont="1" applyFill="1" applyAlignment="1">
      <alignment vertical="center"/>
      <protection/>
    </xf>
    <xf numFmtId="0" fontId="77" fillId="0" borderId="0" xfId="46" applyFont="1" applyBorder="1" applyAlignment="1">
      <alignment vertical="center"/>
      <protection/>
    </xf>
    <xf numFmtId="0" fontId="1" fillId="0" borderId="0" xfId="46" applyFill="1" applyAlignment="1">
      <alignment vertical="center"/>
      <protection/>
    </xf>
    <xf numFmtId="0" fontId="62" fillId="36" borderId="0" xfId="46" applyFont="1" applyFill="1" applyBorder="1" applyAlignment="1">
      <alignment horizontal="left" vertical="center"/>
      <protection/>
    </xf>
    <xf numFmtId="0" fontId="62" fillId="36" borderId="0" xfId="46" applyFont="1" applyFill="1" applyAlignment="1">
      <alignment vertical="center"/>
      <protection/>
    </xf>
    <xf numFmtId="0" fontId="85" fillId="36" borderId="0" xfId="46" applyFont="1" applyFill="1" applyBorder="1" applyAlignment="1">
      <alignment horizontal="left" vertical="center"/>
      <protection/>
    </xf>
    <xf numFmtId="0" fontId="85" fillId="36" borderId="0" xfId="46" applyFont="1" applyFill="1" applyBorder="1" applyAlignment="1">
      <alignment vertical="center"/>
      <protection/>
    </xf>
    <xf numFmtId="0" fontId="86" fillId="36" borderId="0" xfId="46" applyFont="1" applyFill="1" applyBorder="1" applyAlignment="1">
      <alignment horizontal="left" vertical="center"/>
      <protection/>
    </xf>
    <xf numFmtId="0" fontId="78" fillId="36" borderId="0" xfId="46" applyFont="1" applyFill="1" applyBorder="1" applyAlignment="1">
      <alignment horizontal="left" vertical="center" wrapText="1"/>
      <protection/>
    </xf>
    <xf numFmtId="1" fontId="62" fillId="36" borderId="0" xfId="46" applyNumberFormat="1" applyFont="1" applyFill="1" applyBorder="1" applyAlignment="1">
      <alignment horizontal="left" vertical="center"/>
      <protection/>
    </xf>
    <xf numFmtId="0" fontId="87" fillId="36" borderId="0" xfId="46" applyFont="1" applyFill="1" applyBorder="1" applyAlignment="1">
      <alignment vertical="center"/>
      <protection/>
    </xf>
    <xf numFmtId="0" fontId="84" fillId="36" borderId="0" xfId="46" applyFont="1" applyFill="1" applyBorder="1" applyAlignment="1">
      <alignment horizontal="center" vertical="center"/>
      <protection/>
    </xf>
    <xf numFmtId="0" fontId="87" fillId="36" borderId="0" xfId="46" applyFont="1" applyFill="1" applyBorder="1" applyAlignment="1">
      <alignment horizontal="center" vertical="center"/>
      <protection/>
    </xf>
    <xf numFmtId="0" fontId="84" fillId="36" borderId="0" xfId="46" applyFont="1" applyFill="1" applyBorder="1" applyAlignment="1">
      <alignment vertical="center"/>
      <protection/>
    </xf>
    <xf numFmtId="0" fontId="83" fillId="36" borderId="0" xfId="0" applyFont="1" applyFill="1" applyBorder="1" applyAlignment="1">
      <alignment horizontal="center" vertical="center"/>
    </xf>
    <xf numFmtId="0" fontId="78" fillId="36" borderId="0" xfId="0" applyFont="1" applyFill="1" applyBorder="1" applyAlignment="1">
      <alignment horizontal="center" vertical="center"/>
    </xf>
    <xf numFmtId="0" fontId="62" fillId="36" borderId="0" xfId="46" applyFont="1" applyFill="1" applyBorder="1" applyAlignment="1">
      <alignment horizontal="center" vertical="center"/>
      <protection/>
    </xf>
    <xf numFmtId="0" fontId="62" fillId="0" borderId="0" xfId="46" applyFont="1" applyAlignment="1">
      <alignment horizontal="left" vertical="center"/>
      <protection/>
    </xf>
    <xf numFmtId="0" fontId="78" fillId="36" borderId="0" xfId="46" applyFont="1" applyFill="1" applyBorder="1" applyAlignment="1">
      <alignment horizontal="left" vertical="center"/>
      <protection/>
    </xf>
    <xf numFmtId="0" fontId="78" fillId="36" borderId="0" xfId="46" applyFont="1" applyFill="1" applyBorder="1" applyAlignment="1">
      <alignment horizontal="center" vertical="center"/>
      <protection/>
    </xf>
    <xf numFmtId="0" fontId="62" fillId="46" borderId="0" xfId="46" applyFont="1" applyFill="1" applyBorder="1" applyAlignment="1">
      <alignment vertical="center"/>
      <protection/>
    </xf>
    <xf numFmtId="1" fontId="62" fillId="36" borderId="0" xfId="46" applyNumberFormat="1" applyFont="1" applyFill="1" applyBorder="1" applyAlignment="1">
      <alignment horizontal="center" vertical="center"/>
      <protection/>
    </xf>
    <xf numFmtId="0" fontId="62" fillId="36" borderId="0" xfId="46" applyNumberFormat="1" applyFont="1" applyFill="1" applyBorder="1" applyAlignment="1">
      <alignment horizontal="center" vertical="center"/>
      <protection/>
    </xf>
    <xf numFmtId="0" fontId="62" fillId="46" borderId="0" xfId="46" applyFont="1" applyFill="1" applyBorder="1" applyAlignment="1">
      <alignment horizontal="left" vertical="center"/>
      <protection/>
    </xf>
    <xf numFmtId="0" fontId="62" fillId="46" borderId="0" xfId="46" applyFont="1" applyFill="1" applyBorder="1" applyAlignment="1">
      <alignment horizontal="center" vertical="center"/>
      <protection/>
    </xf>
    <xf numFmtId="0" fontId="83" fillId="46" borderId="0" xfId="0" applyFont="1" applyFill="1" applyBorder="1" applyAlignment="1">
      <alignment horizontal="center" vertical="center"/>
    </xf>
    <xf numFmtId="0" fontId="62" fillId="46" borderId="0" xfId="46" applyFont="1" applyFill="1" applyAlignment="1">
      <alignment horizontal="left" vertical="center"/>
      <protection/>
    </xf>
    <xf numFmtId="0" fontId="18" fillId="49" borderId="0" xfId="46" applyFont="1" applyFill="1" applyBorder="1" applyAlignment="1">
      <alignment horizontal="center" vertical="center"/>
      <protection/>
    </xf>
    <xf numFmtId="0" fontId="16" fillId="49" borderId="0" xfId="46" applyFont="1" applyFill="1" applyBorder="1" applyAlignment="1">
      <alignment horizontal="left" vertical="center"/>
      <protection/>
    </xf>
    <xf numFmtId="0" fontId="16" fillId="49" borderId="0" xfId="46" applyFont="1" applyFill="1" applyBorder="1" applyAlignment="1">
      <alignment horizontal="left" vertical="center" wrapText="1"/>
      <protection/>
    </xf>
    <xf numFmtId="0" fontId="0" fillId="36" borderId="0" xfId="0" applyFill="1" applyBorder="1" applyAlignment="1">
      <alignment/>
    </xf>
    <xf numFmtId="0" fontId="3" fillId="57" borderId="0" xfId="49" applyFont="1" applyFill="1" applyBorder="1" applyAlignment="1" applyProtection="1">
      <alignment vertical="center"/>
      <protection/>
    </xf>
    <xf numFmtId="0" fontId="7" fillId="57" borderId="17" xfId="0" applyFont="1" applyFill="1" applyBorder="1" applyAlignment="1">
      <alignment vertical="center"/>
    </xf>
    <xf numFmtId="0" fontId="1" fillId="52" borderId="21" xfId="46" applyFont="1" applyFill="1" applyBorder="1" applyAlignment="1">
      <alignment horizontal="left" vertical="center"/>
      <protection/>
    </xf>
    <xf numFmtId="0" fontId="1" fillId="52" borderId="85" xfId="46" applyFont="1" applyFill="1" applyBorder="1" applyAlignment="1">
      <alignment horizontal="left" vertical="center"/>
      <protection/>
    </xf>
    <xf numFmtId="0" fontId="7" fillId="36" borderId="62" xfId="0" applyFont="1" applyFill="1" applyBorder="1" applyAlignment="1">
      <alignment horizontal="left" vertical="center"/>
    </xf>
    <xf numFmtId="0" fontId="7" fillId="36" borderId="16" xfId="0" applyFont="1" applyFill="1" applyBorder="1" applyAlignment="1">
      <alignment horizontal="left" vertical="center"/>
    </xf>
    <xf numFmtId="0" fontId="80" fillId="52" borderId="86" xfId="46" applyFont="1" applyFill="1" applyBorder="1" applyAlignment="1">
      <alignment horizontal="center" vertical="center"/>
      <protection/>
    </xf>
    <xf numFmtId="0" fontId="80" fillId="52" borderId="87" xfId="46" applyFont="1" applyFill="1" applyBorder="1" applyAlignment="1">
      <alignment horizontal="center" vertical="center"/>
      <protection/>
    </xf>
    <xf numFmtId="0" fontId="25" fillId="52" borderId="88" xfId="46" applyFont="1" applyFill="1" applyBorder="1" applyAlignment="1">
      <alignment horizontal="left" vertical="center" wrapText="1"/>
      <protection/>
    </xf>
    <xf numFmtId="0" fontId="25" fillId="52" borderId="26" xfId="46" applyFont="1" applyFill="1" applyBorder="1" applyAlignment="1">
      <alignment horizontal="left" vertical="center" wrapText="1"/>
      <protection/>
    </xf>
    <xf numFmtId="0" fontId="25" fillId="52" borderId="89" xfId="46" applyFont="1" applyFill="1" applyBorder="1" applyAlignment="1">
      <alignment horizontal="left" vertical="center" wrapText="1"/>
      <protection/>
    </xf>
    <xf numFmtId="0" fontId="25" fillId="52" borderId="90" xfId="46" applyFont="1" applyFill="1" applyBorder="1" applyAlignment="1">
      <alignment horizontal="left" vertical="center" wrapText="1"/>
      <protection/>
    </xf>
    <xf numFmtId="0" fontId="25" fillId="52" borderId="16" xfId="46" applyFont="1" applyFill="1" applyBorder="1" applyAlignment="1">
      <alignment horizontal="left" vertical="center" wrapText="1"/>
      <protection/>
    </xf>
    <xf numFmtId="0" fontId="25" fillId="52" borderId="40" xfId="46" applyFont="1" applyFill="1" applyBorder="1" applyAlignment="1">
      <alignment horizontal="left" vertical="center" wrapText="1"/>
      <protection/>
    </xf>
    <xf numFmtId="0" fontId="1" fillId="50" borderId="21" xfId="46" applyFont="1" applyFill="1" applyBorder="1" applyAlignment="1">
      <alignment horizontal="left" vertical="center"/>
      <protection/>
    </xf>
    <xf numFmtId="0" fontId="1" fillId="50" borderId="64" xfId="46" applyFont="1" applyFill="1" applyBorder="1" applyAlignment="1">
      <alignment horizontal="left" vertical="center"/>
      <protection/>
    </xf>
    <xf numFmtId="0" fontId="80" fillId="50" borderId="91" xfId="46" applyFont="1" applyFill="1" applyBorder="1" applyAlignment="1">
      <alignment horizontal="center" vertical="center"/>
      <protection/>
    </xf>
    <xf numFmtId="0" fontId="25" fillId="50" borderId="77" xfId="46" applyFont="1" applyFill="1" applyBorder="1" applyAlignment="1">
      <alignment horizontal="left" vertical="center" wrapText="1"/>
      <protection/>
    </xf>
    <xf numFmtId="0" fontId="25" fillId="50" borderId="21" xfId="46" applyFont="1" applyFill="1" applyBorder="1" applyAlignment="1">
      <alignment horizontal="left" vertical="center" wrapText="1"/>
      <protection/>
    </xf>
    <xf numFmtId="0" fontId="25" fillId="52" borderId="70" xfId="46" applyFont="1" applyFill="1" applyBorder="1" applyAlignment="1">
      <alignment horizontal="left" vertical="center"/>
      <protection/>
    </xf>
    <xf numFmtId="0" fontId="25" fillId="52" borderId="21" xfId="46" applyFont="1" applyFill="1" applyBorder="1" applyAlignment="1">
      <alignment horizontal="left" vertical="center"/>
      <protection/>
    </xf>
    <xf numFmtId="0" fontId="21" fillId="38" borderId="21" xfId="46" applyFont="1" applyFill="1" applyBorder="1" applyAlignment="1">
      <alignment horizontal="left" vertical="center"/>
      <protection/>
    </xf>
    <xf numFmtId="0" fontId="7" fillId="36" borderId="14" xfId="0" applyFont="1" applyFill="1" applyBorder="1" applyAlignment="1">
      <alignment horizontal="left" vertical="center"/>
    </xf>
    <xf numFmtId="0" fontId="7" fillId="36" borderId="40" xfId="0" applyFont="1" applyFill="1" applyBorder="1" applyAlignment="1">
      <alignment horizontal="left" vertical="center"/>
    </xf>
    <xf numFmtId="0" fontId="21" fillId="41" borderId="21" xfId="46" applyFont="1" applyFill="1" applyBorder="1" applyAlignment="1">
      <alignment horizontal="left" vertical="center"/>
      <protection/>
    </xf>
    <xf numFmtId="0" fontId="16" fillId="49" borderId="0" xfId="46" applyFont="1" applyFill="1" applyBorder="1" applyAlignment="1">
      <alignment horizontal="left" vertical="center" wrapText="1"/>
      <protection/>
    </xf>
    <xf numFmtId="0" fontId="8" fillId="57" borderId="0" xfId="0" applyFont="1" applyFill="1" applyBorder="1" applyAlignment="1">
      <alignment horizontal="left" vertical="center" wrapText="1"/>
    </xf>
    <xf numFmtId="0" fontId="1" fillId="50" borderId="85" xfId="46" applyFont="1" applyFill="1" applyBorder="1" applyAlignment="1">
      <alignment horizontal="left" vertical="center"/>
      <protection/>
    </xf>
    <xf numFmtId="0" fontId="25" fillId="50" borderId="70" xfId="46" applyFont="1" applyFill="1" applyBorder="1" applyAlignment="1">
      <alignment horizontal="left" vertical="center"/>
      <protection/>
    </xf>
    <xf numFmtId="0" fontId="25" fillId="50" borderId="21" xfId="46" applyFont="1" applyFill="1" applyBorder="1" applyAlignment="1">
      <alignment horizontal="left" vertical="center"/>
      <protection/>
    </xf>
    <xf numFmtId="0" fontId="23" fillId="36" borderId="14" xfId="49" applyFont="1" applyFill="1" applyBorder="1" applyAlignment="1" applyProtection="1">
      <alignment horizontal="left" vertical="center"/>
      <protection/>
    </xf>
    <xf numFmtId="0" fontId="23" fillId="36" borderId="16" xfId="49" applyFont="1" applyFill="1" applyBorder="1" applyAlignment="1" applyProtection="1">
      <alignment horizontal="left" vertical="center"/>
      <protection/>
    </xf>
    <xf numFmtId="0" fontId="23" fillId="36" borderId="40" xfId="49" applyFont="1" applyFill="1" applyBorder="1" applyAlignment="1" applyProtection="1">
      <alignment horizontal="left" vertical="center"/>
      <protection/>
    </xf>
    <xf numFmtId="0" fontId="81" fillId="36" borderId="14" xfId="0" applyFont="1" applyFill="1" applyBorder="1" applyAlignment="1">
      <alignment horizontal="left" vertical="center"/>
    </xf>
    <xf numFmtId="0" fontId="81" fillId="36" borderId="16" xfId="0" applyFont="1" applyFill="1" applyBorder="1" applyAlignment="1">
      <alignment horizontal="left" vertical="center"/>
    </xf>
    <xf numFmtId="0" fontId="81" fillId="36" borderId="40" xfId="0" applyFont="1" applyFill="1" applyBorder="1" applyAlignment="1">
      <alignment horizontal="left" vertical="center"/>
    </xf>
    <xf numFmtId="14" fontId="20" fillId="58" borderId="0" xfId="46" applyNumberFormat="1" applyFont="1" applyFill="1" applyBorder="1" applyAlignment="1">
      <alignment horizontal="left" vertical="center"/>
      <protection/>
    </xf>
    <xf numFmtId="0" fontId="88" fillId="36" borderId="28" xfId="0" applyFont="1" applyFill="1" applyBorder="1" applyAlignment="1">
      <alignment horizontal="left" vertical="center"/>
    </xf>
    <xf numFmtId="0" fontId="88" fillId="36" borderId="22" xfId="0" applyFont="1" applyFill="1" applyBorder="1" applyAlignment="1">
      <alignment horizontal="left" vertical="center"/>
    </xf>
    <xf numFmtId="0" fontId="88" fillId="36" borderId="77" xfId="0" applyFont="1" applyFill="1" applyBorder="1" applyAlignment="1">
      <alignment horizontal="left" vertical="center"/>
    </xf>
    <xf numFmtId="0" fontId="89" fillId="36" borderId="64" xfId="0" applyFont="1" applyFill="1" applyBorder="1" applyAlignment="1">
      <alignment horizontal="left" vertical="center"/>
    </xf>
    <xf numFmtId="0" fontId="89" fillId="36" borderId="22" xfId="0" applyFont="1" applyFill="1" applyBorder="1" applyAlignment="1">
      <alignment horizontal="left" vertical="center"/>
    </xf>
    <xf numFmtId="0" fontId="17" fillId="49" borderId="0" xfId="46" applyFont="1" applyFill="1" applyBorder="1" applyAlignment="1">
      <alignment horizontal="left" vertical="center"/>
      <protection/>
    </xf>
    <xf numFmtId="0" fontId="1" fillId="52" borderId="65" xfId="46" applyFont="1" applyFill="1" applyBorder="1" applyAlignment="1">
      <alignment horizontal="left" vertical="center"/>
      <protection/>
    </xf>
    <xf numFmtId="0" fontId="1" fillId="52" borderId="92" xfId="46" applyFont="1" applyFill="1" applyBorder="1" applyAlignment="1">
      <alignment horizontal="left" vertical="center"/>
      <protection/>
    </xf>
    <xf numFmtId="0" fontId="1" fillId="52" borderId="62" xfId="46" applyFont="1" applyFill="1" applyBorder="1" applyAlignment="1">
      <alignment horizontal="left" vertical="center"/>
      <protection/>
    </xf>
    <xf numFmtId="0" fontId="1" fillId="52" borderId="93" xfId="46" applyFont="1" applyFill="1" applyBorder="1" applyAlignment="1">
      <alignment horizontal="left" vertical="center"/>
      <protection/>
    </xf>
    <xf numFmtId="0" fontId="3" fillId="57" borderId="0" xfId="49" applyFont="1" applyFill="1" applyBorder="1" applyAlignment="1">
      <alignment horizontal="left" vertical="center"/>
      <protection/>
    </xf>
    <xf numFmtId="0" fontId="19" fillId="49" borderId="0" xfId="46" applyFont="1" applyFill="1" applyBorder="1" applyAlignment="1">
      <alignment horizontal="center" vertical="center"/>
      <protection/>
    </xf>
    <xf numFmtId="0" fontId="90" fillId="59" borderId="64" xfId="49" applyFont="1" applyFill="1" applyBorder="1" applyAlignment="1" quotePrefix="1">
      <alignment horizontal="center" vertical="center"/>
      <protection/>
    </xf>
    <xf numFmtId="0" fontId="90" fillId="59" borderId="22" xfId="49" applyFont="1" applyFill="1" applyBorder="1" applyAlignment="1" quotePrefix="1">
      <alignment horizontal="center" vertical="center"/>
      <protection/>
    </xf>
    <xf numFmtId="0" fontId="90" fillId="59" borderId="77" xfId="49" applyFont="1" applyFill="1" applyBorder="1" applyAlignment="1" quotePrefix="1">
      <alignment horizontal="center" vertical="center"/>
      <protection/>
    </xf>
    <xf numFmtId="0" fontId="16" fillId="49" borderId="0" xfId="46" applyFont="1" applyFill="1" applyBorder="1" applyAlignment="1">
      <alignment horizontal="left" vertical="center"/>
      <protection/>
    </xf>
    <xf numFmtId="0" fontId="14" fillId="49" borderId="84" xfId="46" applyFont="1" applyFill="1" applyBorder="1" applyAlignment="1">
      <alignment horizontal="left" vertical="center"/>
      <protection/>
    </xf>
    <xf numFmtId="0" fontId="14" fillId="49" borderId="12" xfId="46" applyFont="1" applyFill="1" applyBorder="1" applyAlignment="1">
      <alignment horizontal="left" vertical="center"/>
      <protection/>
    </xf>
    <xf numFmtId="0" fontId="2" fillId="52" borderId="94" xfId="46" applyFont="1" applyFill="1" applyBorder="1" applyAlignment="1">
      <alignment horizontal="center" vertical="center"/>
      <protection/>
    </xf>
    <xf numFmtId="0" fontId="2" fillId="52" borderId="95" xfId="46" applyFont="1" applyFill="1" applyBorder="1" applyAlignment="1">
      <alignment horizontal="center" vertical="center"/>
      <protection/>
    </xf>
    <xf numFmtId="0" fontId="2" fillId="52" borderId="94" xfId="46" applyFont="1" applyFill="1" applyBorder="1" applyAlignment="1">
      <alignment horizontal="left" vertical="center"/>
      <protection/>
    </xf>
    <xf numFmtId="0" fontId="2" fillId="52" borderId="95" xfId="46" applyFont="1" applyFill="1" applyBorder="1" applyAlignment="1">
      <alignment horizontal="left" vertical="center"/>
      <protection/>
    </xf>
    <xf numFmtId="0" fontId="2" fillId="50" borderId="20" xfId="46" applyFont="1" applyFill="1" applyBorder="1" applyAlignment="1">
      <alignment horizontal="left" vertical="center"/>
      <protection/>
    </xf>
    <xf numFmtId="0" fontId="2" fillId="50" borderId="77" xfId="46" applyFont="1" applyFill="1" applyBorder="1" applyAlignment="1">
      <alignment horizontal="left" vertical="center"/>
      <protection/>
    </xf>
    <xf numFmtId="0" fontId="2" fillId="50" borderId="64" xfId="46" applyFont="1" applyFill="1" applyBorder="1" applyAlignment="1">
      <alignment horizontal="center" vertical="center"/>
      <protection/>
    </xf>
    <xf numFmtId="0" fontId="2" fillId="50" borderId="22" xfId="46" applyFont="1" applyFill="1" applyBorder="1" applyAlignment="1">
      <alignment horizontal="center" vertical="center"/>
      <protection/>
    </xf>
    <xf numFmtId="0" fontId="2" fillId="50" borderId="96" xfId="46" applyFont="1" applyFill="1" applyBorder="1" applyAlignment="1">
      <alignment horizontal="center" vertical="center"/>
      <protection/>
    </xf>
    <xf numFmtId="0" fontId="91" fillId="49" borderId="12" xfId="46" applyFont="1" applyFill="1" applyBorder="1" applyAlignment="1">
      <alignment horizontal="right" vertical="center"/>
      <protection/>
    </xf>
    <xf numFmtId="0" fontId="2" fillId="52" borderId="97" xfId="46" applyFont="1" applyFill="1" applyBorder="1" applyAlignment="1">
      <alignment horizontal="left" vertical="center"/>
      <protection/>
    </xf>
    <xf numFmtId="0" fontId="2" fillId="52" borderId="98" xfId="46" applyFont="1" applyFill="1" applyBorder="1" applyAlignment="1">
      <alignment horizontal="left" vertical="center"/>
      <protection/>
    </xf>
    <xf numFmtId="0" fontId="11" fillId="60" borderId="99" xfId="49" applyNumberFormat="1" applyFont="1" applyFill="1" applyBorder="1" applyAlignment="1" applyProtection="1">
      <alignment horizontal="center" vertical="center"/>
      <protection/>
    </xf>
    <xf numFmtId="0" fontId="11" fillId="60" borderId="100" xfId="49" applyNumberFormat="1" applyFont="1" applyFill="1" applyBorder="1" applyAlignment="1" applyProtection="1">
      <alignment horizontal="center" vertical="center"/>
      <protection/>
    </xf>
    <xf numFmtId="0" fontId="12" fillId="33" borderId="84" xfId="46" applyFont="1" applyFill="1" applyBorder="1" applyAlignment="1">
      <alignment horizontal="left" vertical="center"/>
      <protection/>
    </xf>
    <xf numFmtId="0" fontId="12" fillId="33" borderId="12" xfId="46" applyFont="1" applyFill="1" applyBorder="1" applyAlignment="1">
      <alignment horizontal="left" vertical="center"/>
      <protection/>
    </xf>
    <xf numFmtId="0" fontId="12" fillId="33" borderId="17" xfId="46" applyFont="1" applyFill="1" applyBorder="1" applyAlignment="1">
      <alignment horizontal="left" vertical="center"/>
      <protection/>
    </xf>
    <xf numFmtId="0" fontId="12" fillId="33" borderId="0" xfId="46" applyFont="1" applyFill="1" applyBorder="1" applyAlignment="1">
      <alignment horizontal="left" vertical="center"/>
      <protection/>
    </xf>
    <xf numFmtId="0" fontId="2" fillId="61" borderId="94" xfId="46" applyFont="1" applyFill="1" applyBorder="1" applyAlignment="1">
      <alignment horizontal="center" vertical="center"/>
      <protection/>
    </xf>
    <xf numFmtId="0" fontId="2" fillId="61" borderId="95" xfId="46" applyFont="1" applyFill="1" applyBorder="1" applyAlignment="1">
      <alignment horizontal="center" vertical="center"/>
      <protection/>
    </xf>
    <xf numFmtId="0" fontId="2" fillId="52" borderId="101" xfId="46" applyFont="1" applyFill="1" applyBorder="1" applyAlignment="1">
      <alignment horizontal="center" vertical="center" wrapText="1"/>
      <protection/>
    </xf>
    <xf numFmtId="0" fontId="2" fillId="52" borderId="12" xfId="46" applyFont="1" applyFill="1" applyBorder="1" applyAlignment="1">
      <alignment horizontal="center" vertical="center"/>
      <protection/>
    </xf>
    <xf numFmtId="0" fontId="2" fillId="52" borderId="97" xfId="46" applyFont="1" applyFill="1" applyBorder="1" applyAlignment="1">
      <alignment horizontal="center" vertical="center"/>
      <protection/>
    </xf>
    <xf numFmtId="0" fontId="2" fillId="52" borderId="102" xfId="46" applyFont="1" applyFill="1" applyBorder="1" applyAlignment="1">
      <alignment horizontal="center" vertical="center"/>
      <protection/>
    </xf>
    <xf numFmtId="0" fontId="2" fillId="52" borderId="33" xfId="46" applyFont="1" applyFill="1" applyBorder="1" applyAlignment="1">
      <alignment horizontal="center" vertical="center"/>
      <protection/>
    </xf>
    <xf numFmtId="0" fontId="2" fillId="52" borderId="98" xfId="46" applyFont="1" applyFill="1" applyBorder="1" applyAlignment="1">
      <alignment horizontal="center" vertical="center"/>
      <protection/>
    </xf>
    <xf numFmtId="0" fontId="2" fillId="33" borderId="30" xfId="46" applyFont="1" applyFill="1" applyBorder="1" applyAlignment="1">
      <alignment horizontal="center" vertical="center"/>
      <protection/>
    </xf>
    <xf numFmtId="0" fontId="2" fillId="33" borderId="33" xfId="46" applyFont="1" applyFill="1" applyBorder="1" applyAlignment="1">
      <alignment horizontal="center" vertical="center"/>
      <protection/>
    </xf>
    <xf numFmtId="0" fontId="2" fillId="33" borderId="79" xfId="46" applyFont="1" applyFill="1" applyBorder="1" applyAlignment="1">
      <alignment horizontal="center" vertical="center"/>
      <protection/>
    </xf>
    <xf numFmtId="0" fontId="2" fillId="33" borderId="84" xfId="46" applyFont="1" applyFill="1" applyBorder="1" applyAlignment="1">
      <alignment horizontal="right" vertical="center"/>
      <protection/>
    </xf>
    <xf numFmtId="0" fontId="2" fillId="33" borderId="12" xfId="46" applyFont="1" applyFill="1" applyBorder="1" applyAlignment="1">
      <alignment horizontal="right" vertical="center"/>
      <protection/>
    </xf>
    <xf numFmtId="0" fontId="2" fillId="52" borderId="103" xfId="46" applyFont="1" applyFill="1" applyBorder="1" applyAlignment="1">
      <alignment horizontal="center" vertical="center" wrapText="1"/>
      <protection/>
    </xf>
    <xf numFmtId="0" fontId="2" fillId="52" borderId="104" xfId="46" applyFont="1" applyFill="1" applyBorder="1" applyAlignment="1">
      <alignment horizontal="center" vertical="center" wrapText="1"/>
      <protection/>
    </xf>
    <xf numFmtId="0" fontId="8" fillId="53" borderId="57" xfId="46" applyFont="1" applyFill="1" applyBorder="1" applyAlignment="1">
      <alignment horizontal="left" vertical="center" wrapText="1"/>
      <protection/>
    </xf>
    <xf numFmtId="0" fontId="8" fillId="33" borderId="17" xfId="46" applyFont="1" applyFill="1" applyBorder="1" applyAlignment="1">
      <alignment horizontal="left" vertical="center"/>
      <protection/>
    </xf>
    <xf numFmtId="0" fontId="8" fillId="33" borderId="0" xfId="46" applyFont="1" applyFill="1" applyBorder="1" applyAlignment="1">
      <alignment horizontal="left" vertical="center"/>
      <protection/>
    </xf>
    <xf numFmtId="0" fontId="8" fillId="33" borderId="0" xfId="46" applyFont="1" applyFill="1" applyBorder="1" applyAlignment="1">
      <alignment horizontal="center" vertical="center"/>
      <protection/>
    </xf>
    <xf numFmtId="0" fontId="8" fillId="33" borderId="16" xfId="46" applyFont="1" applyFill="1" applyBorder="1" applyAlignment="1">
      <alignment horizontal="center" vertical="center"/>
      <protection/>
    </xf>
    <xf numFmtId="0" fontId="78" fillId="36" borderId="0" xfId="46" applyFont="1" applyFill="1" applyBorder="1" applyAlignment="1">
      <alignment horizontal="center" vertical="center" wrapText="1"/>
      <protection/>
    </xf>
    <xf numFmtId="0" fontId="62" fillId="33" borderId="0" xfId="46" applyFont="1" applyFill="1" applyBorder="1" applyAlignment="1">
      <alignment horizontal="center" vertical="center"/>
      <protection/>
    </xf>
    <xf numFmtId="0" fontId="8" fillId="33" borderId="16" xfId="46" applyFont="1" applyFill="1" applyBorder="1" applyAlignment="1">
      <alignment horizontal="left" vertical="center"/>
      <protection/>
    </xf>
    <xf numFmtId="0" fontId="7" fillId="36" borderId="21" xfId="46" applyFont="1" applyFill="1" applyBorder="1" applyAlignment="1">
      <alignment horizontal="left" vertical="center"/>
      <protection/>
    </xf>
    <xf numFmtId="0" fontId="7" fillId="36" borderId="34" xfId="46" applyFont="1" applyFill="1" applyBorder="1" applyAlignment="1">
      <alignment horizontal="left" vertical="center"/>
      <protection/>
    </xf>
    <xf numFmtId="0" fontId="62" fillId="33" borderId="0" xfId="46" applyFont="1" applyFill="1" applyBorder="1" applyAlignment="1">
      <alignment horizontal="center" vertical="center" wrapText="1"/>
      <protection/>
    </xf>
    <xf numFmtId="0" fontId="4" fillId="62" borderId="59" xfId="49" applyFont="1" applyFill="1" applyBorder="1" applyAlignment="1">
      <alignment horizontal="center" vertical="center"/>
      <protection/>
    </xf>
    <xf numFmtId="0" fontId="4" fillId="62" borderId="60" xfId="49" applyFont="1" applyFill="1" applyBorder="1" applyAlignment="1">
      <alignment horizontal="center" vertical="center"/>
      <protection/>
    </xf>
    <xf numFmtId="0" fontId="4" fillId="62" borderId="61" xfId="49" applyFont="1" applyFill="1" applyBorder="1" applyAlignment="1">
      <alignment horizontal="center" vertical="center"/>
      <protection/>
    </xf>
    <xf numFmtId="0" fontId="8" fillId="34" borderId="21" xfId="46" applyFont="1" applyFill="1" applyBorder="1" applyAlignment="1">
      <alignment horizontal="left" vertical="center"/>
      <protection/>
    </xf>
    <xf numFmtId="0" fontId="8" fillId="34" borderId="34" xfId="46" applyFont="1" applyFill="1" applyBorder="1" applyAlignment="1">
      <alignment horizontal="left" vertical="center"/>
      <protection/>
    </xf>
    <xf numFmtId="0" fontId="7" fillId="36" borderId="105" xfId="46" applyFont="1" applyFill="1" applyBorder="1" applyAlignment="1">
      <alignment horizontal="left" vertical="center"/>
      <protection/>
    </xf>
    <xf numFmtId="0" fontId="7" fillId="36" borderId="106" xfId="46" applyFont="1" applyFill="1" applyBorder="1" applyAlignment="1">
      <alignment horizontal="left" vertical="center"/>
      <protection/>
    </xf>
    <xf numFmtId="0" fontId="77" fillId="36" borderId="21" xfId="46" applyFont="1" applyFill="1" applyBorder="1" applyAlignment="1">
      <alignment horizontal="left" vertical="center"/>
      <protection/>
    </xf>
    <xf numFmtId="0" fontId="77" fillId="36" borderId="34" xfId="46" applyFont="1" applyFill="1" applyBorder="1" applyAlignment="1">
      <alignment horizontal="left" vertical="center"/>
      <protection/>
    </xf>
    <xf numFmtId="0" fontId="92" fillId="34" borderId="21" xfId="46" applyFont="1" applyFill="1" applyBorder="1" applyAlignment="1">
      <alignment horizontal="left" vertical="center"/>
      <protection/>
    </xf>
    <xf numFmtId="0" fontId="92" fillId="34" borderId="34" xfId="46" applyFont="1" applyFill="1" applyBorder="1" applyAlignment="1">
      <alignment horizontal="left" vertical="center"/>
      <protection/>
    </xf>
    <xf numFmtId="0" fontId="62" fillId="46" borderId="0" xfId="46" applyFont="1" applyFill="1" applyAlignment="1">
      <alignment horizontal="center" vertical="center"/>
      <protection/>
    </xf>
    <xf numFmtId="0" fontId="62" fillId="33" borderId="0" xfId="46" applyFont="1" applyFill="1" applyBorder="1" applyAlignment="1">
      <alignment horizontal="left" vertical="center"/>
      <protection/>
    </xf>
    <xf numFmtId="0" fontId="62" fillId="0" borderId="0" xfId="46" applyFont="1" applyBorder="1" applyAlignment="1">
      <alignment horizontal="left" vertical="center"/>
      <protection/>
    </xf>
    <xf numFmtId="0" fontId="62" fillId="0" borderId="0" xfId="46" applyFont="1" applyBorder="1" applyAlignment="1">
      <alignment horizontal="center" vertical="center"/>
      <protection/>
    </xf>
    <xf numFmtId="0" fontId="62" fillId="0" borderId="0" xfId="46" applyFont="1" applyBorder="1" applyAlignment="1">
      <alignment vertical="center"/>
      <protection/>
    </xf>
    <xf numFmtId="0" fontId="62" fillId="0" borderId="0" xfId="46" applyFont="1" applyAlignment="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xcel Built-in Normal"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34">
    <dxf>
      <font>
        <b/>
        <i val="0"/>
        <color theme="0"/>
      </font>
      <fill>
        <patternFill>
          <bgColor rgb="FFFF0000"/>
        </patternFill>
      </fill>
    </dxf>
    <dxf>
      <font>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rgb="FFFFD966"/>
        </patternFill>
      </fill>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name val="Calibri Light"/>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color rgb="FFFF0000"/>
      </font>
    </dxf>
    <dxf>
      <font>
        <b/>
        <i val="0"/>
        <color theme="0"/>
      </font>
      <fill>
        <patternFill>
          <bgColor rgb="FFFF0000"/>
        </patternFill>
      </fill>
    </dxf>
    <dxf>
      <font>
        <color rgb="FFFF0000"/>
      </font>
    </dxf>
    <dxf>
      <font>
        <b val="0"/>
        <i val="0"/>
        <color rgb="FFFF0000"/>
      </font>
    </dxf>
    <dxf>
      <font>
        <color rgb="FFFFC000"/>
      </font>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val="0"/>
        <name val="Calibri Light"/>
        <family val="2"/>
      </font>
      <fill>
        <patternFill>
          <bgColor theme="7" tint="0.3999499976634979"/>
        </patternFill>
      </fill>
    </dxf>
    <dxf>
      <font>
        <b/>
        <i val="0"/>
      </font>
      <fill>
        <patternFill>
          <bgColor rgb="FF92D050"/>
        </patternFill>
      </fill>
    </dxf>
    <dxf>
      <font>
        <b/>
        <i val="0"/>
        <name val="Calibri Light"/>
        <color theme="0"/>
      </font>
      <fill>
        <patternFill>
          <bgColor rgb="FFFF0000"/>
        </patternFill>
      </fill>
    </dxf>
    <dxf>
      <font>
        <b/>
        <i val="0"/>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rgb="FFFFD966"/>
        </patternFill>
      </fill>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name val="Calibri Light"/>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color rgb="FFFF0000"/>
      </font>
    </dxf>
    <dxf>
      <font>
        <b/>
        <i val="0"/>
        <color theme="0"/>
      </font>
      <fill>
        <patternFill>
          <bgColor rgb="FFFF0000"/>
        </patternFill>
      </fill>
    </dxf>
    <dxf>
      <font>
        <color rgb="FFFF0000"/>
      </font>
    </dxf>
    <dxf>
      <font>
        <b val="0"/>
        <i val="0"/>
        <color rgb="FFFF0000"/>
      </font>
    </dxf>
    <dxf>
      <font>
        <color rgb="FFFFC000"/>
      </font>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val="0"/>
        <name val="Calibri Light"/>
        <family val="2"/>
      </font>
      <fill>
        <patternFill>
          <bgColor theme="7" tint="0.3999499976634979"/>
        </patternFill>
      </fill>
    </dxf>
    <dxf>
      <font>
        <b/>
        <i val="0"/>
      </font>
      <fill>
        <patternFill>
          <bgColor rgb="FF92D050"/>
        </patternFill>
      </fill>
    </dxf>
    <dxf>
      <font>
        <b/>
        <i val="0"/>
        <name val="Calibri Light"/>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theme="7" tint="0.3999499976634979"/>
        </patternFill>
      </fill>
    </dxf>
    <dxf>
      <font>
        <b val="0"/>
        <i val="0"/>
        <name val="Calibri Light"/>
        <family val="2"/>
      </font>
      <fill>
        <patternFill>
          <bgColor rgb="FFFFD966"/>
        </patternFill>
      </fill>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name val="Calibri Light"/>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color rgb="FFFF0000"/>
      </font>
    </dxf>
    <dxf>
      <font>
        <b/>
        <i val="0"/>
        <color theme="0"/>
      </font>
      <fill>
        <patternFill>
          <bgColor rgb="FFFF0000"/>
        </patternFill>
      </fill>
    </dxf>
    <dxf>
      <font>
        <color rgb="FFFF0000"/>
      </font>
    </dxf>
    <dxf>
      <font>
        <b val="0"/>
        <i val="0"/>
        <color rgb="FFFF0000"/>
      </font>
    </dxf>
    <dxf>
      <font>
        <color rgb="FFFFC000"/>
      </font>
    </dxf>
    <dxf>
      <font>
        <b val="0"/>
        <i val="0"/>
        <name val="Calibri Light"/>
        <family val="2"/>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val="0"/>
        <name val="Calibri Light"/>
        <family val="2"/>
      </font>
      <fill>
        <patternFill>
          <bgColor theme="7" tint="0.3999499976634979"/>
        </patternFill>
      </fill>
    </dxf>
    <dxf>
      <font>
        <b/>
        <i val="0"/>
      </font>
      <fill>
        <patternFill>
          <bgColor rgb="FF92D050"/>
        </patternFill>
      </fill>
    </dxf>
    <dxf>
      <font>
        <b/>
        <i val="0"/>
        <name val="Calibri Light"/>
        <color theme="0"/>
      </font>
      <fill>
        <patternFill>
          <bgColor rgb="FFFF0000"/>
        </patternFill>
      </fill>
    </dxf>
    <dxf>
      <font>
        <b/>
        <i val="0"/>
        <color theme="0"/>
      </font>
      <fill>
        <patternFill>
          <bgColor rgb="FFFF0000"/>
        </patternFill>
      </fill>
    </dxf>
    <dxf>
      <font>
        <b val="0"/>
        <i val="0"/>
        <name val="Calibri Light"/>
        <family val="2"/>
      </font>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val="0"/>
      </font>
      <fill>
        <patternFill>
          <bgColor theme="7" tint="0.3999499976634979"/>
        </patternFill>
      </fill>
      <border/>
    </dxf>
    <dxf>
      <font>
        <b val="0"/>
        <i val="0"/>
      </font>
      <fill>
        <patternFill>
          <bgColor rgb="FFFFD9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BFBFBF"/>
      <rgbColor rgb="00808080"/>
      <rgbColor rgb="009999FF"/>
      <rgbColor rgb="00993366"/>
      <rgbColor rgb="00FFF2CC"/>
      <rgbColor rgb="00F2F2F2"/>
      <rgbColor rgb="00660066"/>
      <rgbColor rgb="00FF8080"/>
      <rgbColor rgb="000563C1"/>
      <rgbColor rgb="00BDD7EE"/>
      <rgbColor rgb="00000080"/>
      <rgbColor rgb="00FF00FF"/>
      <rgbColor rgb="00FFE025"/>
      <rgbColor rgb="0000FFFF"/>
      <rgbColor rgb="00800080"/>
      <rgbColor rgb="00800000"/>
      <rgbColor rgb="00008080"/>
      <rgbColor rgb="000000FF"/>
      <rgbColor rgb="0000CCFF"/>
      <rgbColor rgb="00D9D9D9"/>
      <rgbColor rgb="00C5E0B4"/>
      <rgbColor rgb="00FFFF99"/>
      <rgbColor rgb="00FFE699"/>
      <rgbColor rgb="00FFE48F"/>
      <rgbColor rgb="00FFF5B7"/>
      <rgbColor rgb="00F8CBAD"/>
      <rgbColor rgb="003366FF"/>
      <rgbColor rgb="0033CCCC"/>
      <rgbColor rgb="00FFEA69"/>
      <rgbColor rgb="00FFCC00"/>
      <rgbColor rgb="00FFC000"/>
      <rgbColor rgb="00FF3333"/>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uefung.design@hs-duesseldorf.de" TargetMode="External" /><Relationship Id="rId2" Type="http://schemas.openxmlformats.org/officeDocument/2006/relationships/hyperlink" Target="http://vvz.design.fh-duesseldorf.de/start" TargetMode="External" /><Relationship Id="rId3" Type="http://schemas.openxmlformats.org/officeDocument/2006/relationships/hyperlink" Target="https://ossc.hs-duesseldorf.de/qisserver/rds?state=user&amp;type=0" TargetMode="External" /><Relationship Id="rId4" Type="http://schemas.openxmlformats.org/officeDocument/2006/relationships/hyperlink" Target="https://pbsa.hs-duesseldorf.de/studium/studiengaenge/ba_kd/pruefungsordnung" TargetMode="External" /><Relationship Id="rId5" Type="http://schemas.openxmlformats.org/officeDocument/2006/relationships/hyperlink" Target="https://pbsa.hs-duesseldorf.de/studium/studiengaenge/ba_kd/modulhandbuch" TargetMode="External" /><Relationship Id="rId6" Type="http://schemas.openxmlformats.org/officeDocument/2006/relationships/hyperlink" Target="http://vvz.design.fh-duesseldorf.de/start/aequivalenztabellen_BA_KD_2020.pdf" TargetMode="External" /><Relationship Id="rId7" Type="http://schemas.openxmlformats.org/officeDocument/2006/relationships/hyperlink" Target="https://pbsa.hs-duesseldorf.de/verwaltung/fachschaft_design/Seiten/default.aspx" TargetMode="External" /><Relationship Id="rId8" Type="http://schemas.openxmlformats.org/officeDocument/2006/relationships/hyperlink" Target="https://www.hs-duesseldorf.de/studium/beratung_und_kontakt/studienbuerogestaltung" TargetMode="External" /><Relationship Id="rId9" Type="http://schemas.openxmlformats.org/officeDocument/2006/relationships/hyperlink" Target="https://pbsa.hs-duesseldorf.de/studium/formulare/design/" TargetMode="External" /><Relationship Id="rId10" Type="http://schemas.openxmlformats.org/officeDocument/2006/relationships/hyperlink" Target="https://pbsa.hs-duesseldorf.de/studium/termine/design" TargetMode="External" /><Relationship Id="rId11" Type="http://schemas.openxmlformats.org/officeDocument/2006/relationships/hyperlink" Target="https://pbsa.hs-duesseldorf.de/studium/studiengaenge/ba_kd" TargetMode="External" /><Relationship Id="rId12" Type="http://schemas.openxmlformats.org/officeDocument/2006/relationships/hyperlink" Target="mailto:fsb.design@hs-duesseldorf.de" TargetMode="External" /><Relationship Id="rId13" Type="http://schemas.openxmlformats.org/officeDocument/2006/relationships/hyperlink" Target="https://pbsa.hs-duesseldorf.de/verwaltung/Seiten/dekanate.aspx" TargetMode="External" /><Relationship Id="rId14" Type="http://schemas.openxmlformats.org/officeDocument/2006/relationships/hyperlink" Target="https://www.hs-duesseldorf.de/studium/studierende" TargetMode="External" /><Relationship Id="rId15" Type="http://schemas.openxmlformats.org/officeDocument/2006/relationships/hyperlink" Target="https://www.hs-duesseldorf.de/beratung"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a.hs-duesseldorf.de/studium/studiengaenge/ba_kd"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I76"/>
  <sheetViews>
    <sheetView tabSelected="1" zoomScale="85" zoomScaleNormal="85" zoomScalePageLayoutView="0" workbookViewId="0" topLeftCell="A1">
      <selection activeCell="E31" sqref="E31:J31"/>
    </sheetView>
  </sheetViews>
  <sheetFormatPr defaultColWidth="10.7109375" defaultRowHeight="12.75"/>
  <cols>
    <col min="1" max="1" width="2.7109375" style="1" customWidth="1"/>
    <col min="2" max="2" width="2.7109375" style="2" customWidth="1"/>
    <col min="3" max="6" width="11.421875" style="2" customWidth="1"/>
    <col min="7" max="10" width="11.421875" style="1" customWidth="1"/>
    <col min="11" max="13" width="2.7109375" style="1" customWidth="1"/>
    <col min="14" max="21" width="11.421875" style="1" customWidth="1"/>
    <col min="22" max="23" width="2.7109375" style="1" customWidth="1"/>
    <col min="24" max="35" width="11.421875" style="1" customWidth="1"/>
    <col min="36" max="16384" width="10.7109375" style="3" customWidth="1"/>
  </cols>
  <sheetData>
    <row r="1" spans="2:28" ht="15.75" thickBot="1">
      <c r="B1" s="204"/>
      <c r="C1" s="204"/>
      <c r="D1" s="204"/>
      <c r="E1" s="204"/>
      <c r="F1" s="204"/>
      <c r="G1" s="205"/>
      <c r="H1" s="205"/>
      <c r="I1" s="205"/>
      <c r="J1" s="205"/>
      <c r="K1" s="3"/>
      <c r="L1" s="207"/>
      <c r="M1" s="207"/>
      <c r="N1" s="206"/>
      <c r="O1" s="206"/>
      <c r="P1" s="206"/>
      <c r="Q1" s="206"/>
      <c r="R1" s="206"/>
      <c r="S1" s="206"/>
      <c r="T1" s="206"/>
      <c r="U1" s="206"/>
      <c r="V1" s="206"/>
      <c r="W1" s="206"/>
      <c r="X1" s="206"/>
      <c r="Y1" s="206"/>
      <c r="Z1" s="206"/>
      <c r="AA1" s="206"/>
      <c r="AB1" s="206"/>
    </row>
    <row r="2" spans="2:28" ht="15.75" customHeight="1">
      <c r="B2" s="215"/>
      <c r="C2" s="216"/>
      <c r="D2" s="216"/>
      <c r="E2" s="216"/>
      <c r="F2" s="216"/>
      <c r="G2" s="216"/>
      <c r="H2" s="216"/>
      <c r="I2" s="216"/>
      <c r="J2" s="216"/>
      <c r="K2" s="217"/>
      <c r="L2" s="207"/>
      <c r="M2" s="215"/>
      <c r="N2" s="216"/>
      <c r="O2" s="216"/>
      <c r="P2" s="216"/>
      <c r="Q2" s="216"/>
      <c r="R2" s="216"/>
      <c r="S2" s="216"/>
      <c r="T2" s="216"/>
      <c r="U2" s="216"/>
      <c r="V2" s="217"/>
      <c r="W2" s="206"/>
      <c r="X2" s="206"/>
      <c r="Y2" s="206"/>
      <c r="Z2" s="206"/>
      <c r="AA2" s="206"/>
      <c r="AB2" s="206"/>
    </row>
    <row r="3" spans="2:28" ht="15.75" customHeight="1">
      <c r="B3" s="218"/>
      <c r="C3" s="377" t="s">
        <v>151</v>
      </c>
      <c r="D3" s="377"/>
      <c r="E3" s="377"/>
      <c r="F3" s="377"/>
      <c r="G3" s="377"/>
      <c r="H3" s="383" t="s">
        <v>194</v>
      </c>
      <c r="I3" s="383"/>
      <c r="J3" s="383"/>
      <c r="K3" s="219"/>
      <c r="L3" s="207"/>
      <c r="M3" s="218"/>
      <c r="N3" s="247" t="s">
        <v>155</v>
      </c>
      <c r="O3" s="221"/>
      <c r="P3" s="221"/>
      <c r="Q3" s="221"/>
      <c r="R3" s="221"/>
      <c r="S3" s="221"/>
      <c r="T3" s="221"/>
      <c r="U3" s="221"/>
      <c r="V3" s="219"/>
      <c r="W3" s="207"/>
      <c r="X3" s="206"/>
      <c r="Y3" s="206"/>
      <c r="Z3" s="206"/>
      <c r="AA3" s="206"/>
      <c r="AB3" s="206"/>
    </row>
    <row r="4" spans="2:28" ht="15.75" customHeight="1">
      <c r="B4" s="218"/>
      <c r="C4" s="377" t="s">
        <v>13</v>
      </c>
      <c r="D4" s="377"/>
      <c r="E4" s="377"/>
      <c r="F4" s="377"/>
      <c r="G4" s="377"/>
      <c r="H4" s="377"/>
      <c r="I4" s="220"/>
      <c r="J4" s="220"/>
      <c r="K4" s="219"/>
      <c r="L4" s="207"/>
      <c r="M4" s="218"/>
      <c r="N4" s="221"/>
      <c r="O4" s="221"/>
      <c r="P4" s="221"/>
      <c r="Q4" s="221"/>
      <c r="R4" s="221"/>
      <c r="S4" s="221"/>
      <c r="T4" s="221"/>
      <c r="U4" s="221"/>
      <c r="V4" s="219"/>
      <c r="W4" s="207"/>
      <c r="X4" s="206"/>
      <c r="Y4" s="206"/>
      <c r="Z4" s="206"/>
      <c r="AA4" s="206"/>
      <c r="AB4" s="206"/>
    </row>
    <row r="5" spans="2:28" ht="15.75" customHeight="1">
      <c r="B5" s="218"/>
      <c r="C5" s="221"/>
      <c r="D5" s="221"/>
      <c r="E5" s="221"/>
      <c r="F5" s="221"/>
      <c r="G5" s="221"/>
      <c r="H5" s="221"/>
      <c r="I5" s="221"/>
      <c r="J5" s="221"/>
      <c r="K5" s="219"/>
      <c r="L5" s="207"/>
      <c r="M5" s="218"/>
      <c r="N5" s="384" t="s">
        <v>179</v>
      </c>
      <c r="O5" s="385"/>
      <c r="P5" s="385"/>
      <c r="Q5" s="385"/>
      <c r="R5" s="385"/>
      <c r="S5" s="385"/>
      <c r="T5" s="385"/>
      <c r="U5" s="386"/>
      <c r="V5" s="219"/>
      <c r="W5" s="207"/>
      <c r="X5" s="206"/>
      <c r="Y5" s="206"/>
      <c r="Z5" s="206"/>
      <c r="AA5" s="206"/>
      <c r="AB5" s="206"/>
    </row>
    <row r="6" spans="2:28" ht="15.75" customHeight="1">
      <c r="B6" s="218"/>
      <c r="C6" s="387" t="s">
        <v>152</v>
      </c>
      <c r="D6" s="387"/>
      <c r="E6" s="387"/>
      <c r="F6" s="387"/>
      <c r="G6" s="387"/>
      <c r="H6" s="387"/>
      <c r="I6" s="387"/>
      <c r="J6" s="387"/>
      <c r="K6" s="219"/>
      <c r="L6" s="207"/>
      <c r="M6" s="218"/>
      <c r="N6" s="221"/>
      <c r="O6" s="221"/>
      <c r="P6" s="221"/>
      <c r="Q6" s="221"/>
      <c r="R6" s="221"/>
      <c r="S6" s="221"/>
      <c r="T6" s="221"/>
      <c r="U6" s="221"/>
      <c r="V6" s="219"/>
      <c r="W6" s="207"/>
      <c r="X6" s="206"/>
      <c r="Y6" s="206"/>
      <c r="Z6" s="206"/>
      <c r="AA6" s="206"/>
      <c r="AB6" s="206"/>
    </row>
    <row r="7" spans="2:28" ht="15.75" customHeight="1">
      <c r="B7" s="218"/>
      <c r="C7" s="360" t="s">
        <v>154</v>
      </c>
      <c r="D7" s="360"/>
      <c r="E7" s="360"/>
      <c r="F7" s="360"/>
      <c r="G7" s="360"/>
      <c r="H7" s="360"/>
      <c r="I7" s="360"/>
      <c r="J7" s="360"/>
      <c r="K7" s="219"/>
      <c r="L7" s="207"/>
      <c r="M7" s="218"/>
      <c r="N7" s="221"/>
      <c r="O7" s="221"/>
      <c r="P7" s="221"/>
      <c r="Q7" s="221"/>
      <c r="R7" s="221"/>
      <c r="S7" s="221"/>
      <c r="T7" s="221"/>
      <c r="U7" s="221"/>
      <c r="V7" s="219"/>
      <c r="W7" s="207"/>
      <c r="X7" s="206"/>
      <c r="Y7" s="206"/>
      <c r="Z7" s="206"/>
      <c r="AA7" s="206"/>
      <c r="AB7" s="206"/>
    </row>
    <row r="8" spans="2:28" ht="15.75" customHeight="1">
      <c r="B8" s="218"/>
      <c r="C8" s="360"/>
      <c r="D8" s="360"/>
      <c r="E8" s="360"/>
      <c r="F8" s="360"/>
      <c r="G8" s="360"/>
      <c r="H8" s="360"/>
      <c r="I8" s="360"/>
      <c r="J8" s="360"/>
      <c r="K8" s="219"/>
      <c r="L8" s="207"/>
      <c r="M8" s="218"/>
      <c r="N8" s="349" t="s">
        <v>163</v>
      </c>
      <c r="O8" s="362"/>
      <c r="P8" s="233" t="s">
        <v>4</v>
      </c>
      <c r="Q8" s="363" t="s">
        <v>164</v>
      </c>
      <c r="R8" s="364"/>
      <c r="S8" s="364"/>
      <c r="T8" s="364"/>
      <c r="U8" s="364"/>
      <c r="V8" s="219"/>
      <c r="W8" s="207"/>
      <c r="X8" s="206"/>
      <c r="Y8" s="206"/>
      <c r="Z8" s="206"/>
      <c r="AA8" s="206"/>
      <c r="AB8" s="206"/>
    </row>
    <row r="9" spans="2:28" ht="15.75" customHeight="1">
      <c r="B9" s="218"/>
      <c r="C9" s="360" t="s">
        <v>168</v>
      </c>
      <c r="D9" s="360"/>
      <c r="E9" s="360"/>
      <c r="F9" s="360"/>
      <c r="G9" s="360"/>
      <c r="H9" s="360"/>
      <c r="I9" s="360"/>
      <c r="J9" s="360"/>
      <c r="K9" s="219"/>
      <c r="L9" s="207"/>
      <c r="M9" s="218"/>
      <c r="N9" s="378" t="s">
        <v>121</v>
      </c>
      <c r="O9" s="379"/>
      <c r="P9" s="341" t="s">
        <v>4</v>
      </c>
      <c r="Q9" s="343" t="s">
        <v>175</v>
      </c>
      <c r="R9" s="344"/>
      <c r="S9" s="344"/>
      <c r="T9" s="344"/>
      <c r="U9" s="345"/>
      <c r="V9" s="219"/>
      <c r="W9" s="207"/>
      <c r="X9" s="206"/>
      <c r="Y9" s="206"/>
      <c r="Z9" s="206"/>
      <c r="AA9" s="206"/>
      <c r="AB9" s="206"/>
    </row>
    <row r="10" spans="2:28" ht="15.75" customHeight="1">
      <c r="B10" s="218"/>
      <c r="C10" s="360"/>
      <c r="D10" s="360"/>
      <c r="E10" s="360"/>
      <c r="F10" s="360"/>
      <c r="G10" s="360"/>
      <c r="H10" s="360"/>
      <c r="I10" s="360"/>
      <c r="J10" s="360"/>
      <c r="K10" s="219"/>
      <c r="L10" s="207"/>
      <c r="M10" s="218"/>
      <c r="N10" s="380"/>
      <c r="O10" s="381"/>
      <c r="P10" s="342"/>
      <c r="Q10" s="346"/>
      <c r="R10" s="347"/>
      <c r="S10" s="347"/>
      <c r="T10" s="347"/>
      <c r="U10" s="348"/>
      <c r="V10" s="219"/>
      <c r="W10" s="207"/>
      <c r="X10" s="206"/>
      <c r="Y10" s="206"/>
      <c r="Z10" s="206"/>
      <c r="AA10" s="206"/>
      <c r="AB10" s="206"/>
    </row>
    <row r="11" spans="2:28" ht="15.75" customHeight="1">
      <c r="B11" s="218"/>
      <c r="C11" s="360"/>
      <c r="D11" s="360"/>
      <c r="E11" s="360"/>
      <c r="F11" s="360"/>
      <c r="G11" s="360"/>
      <c r="H11" s="360"/>
      <c r="I11" s="360"/>
      <c r="J11" s="360"/>
      <c r="K11" s="219"/>
      <c r="L11" s="207"/>
      <c r="M11" s="218"/>
      <c r="N11" s="349" t="s">
        <v>120</v>
      </c>
      <c r="O11" s="362"/>
      <c r="P11" s="233" t="s">
        <v>4</v>
      </c>
      <c r="Q11" s="363" t="s">
        <v>162</v>
      </c>
      <c r="R11" s="364"/>
      <c r="S11" s="364"/>
      <c r="T11" s="364"/>
      <c r="U11" s="364"/>
      <c r="V11" s="219"/>
      <c r="W11" s="207"/>
      <c r="X11" s="206"/>
      <c r="Y11" s="206"/>
      <c r="Z11" s="206"/>
      <c r="AA11" s="206"/>
      <c r="AB11" s="206"/>
    </row>
    <row r="12" spans="2:28" ht="15.75" customHeight="1">
      <c r="B12" s="218"/>
      <c r="C12" s="360"/>
      <c r="D12" s="360"/>
      <c r="E12" s="360"/>
      <c r="F12" s="360"/>
      <c r="G12" s="360"/>
      <c r="H12" s="360"/>
      <c r="I12" s="360"/>
      <c r="J12" s="360"/>
      <c r="K12" s="219"/>
      <c r="L12" s="207"/>
      <c r="M12" s="218"/>
      <c r="N12" s="337" t="s">
        <v>122</v>
      </c>
      <c r="O12" s="338"/>
      <c r="P12" s="234" t="s">
        <v>4</v>
      </c>
      <c r="Q12" s="354" t="s">
        <v>161</v>
      </c>
      <c r="R12" s="355"/>
      <c r="S12" s="355"/>
      <c r="T12" s="355"/>
      <c r="U12" s="355"/>
      <c r="V12" s="219"/>
      <c r="W12" s="207"/>
      <c r="X12" s="206"/>
      <c r="Y12" s="206"/>
      <c r="Z12" s="206"/>
      <c r="AA12" s="206"/>
      <c r="AB12" s="206"/>
    </row>
    <row r="13" spans="2:28" ht="15.75" customHeight="1">
      <c r="B13" s="218"/>
      <c r="C13" s="360"/>
      <c r="D13" s="360"/>
      <c r="E13" s="360"/>
      <c r="F13" s="360"/>
      <c r="G13" s="360"/>
      <c r="H13" s="360"/>
      <c r="I13" s="360"/>
      <c r="J13" s="360"/>
      <c r="K13" s="219"/>
      <c r="L13" s="207"/>
      <c r="M13" s="218"/>
      <c r="N13" s="221"/>
      <c r="O13" s="221"/>
      <c r="P13" s="221"/>
      <c r="Q13" s="279"/>
      <c r="R13" s="279"/>
      <c r="S13" s="279"/>
      <c r="T13" s="279"/>
      <c r="U13" s="279"/>
      <c r="V13" s="219"/>
      <c r="W13" s="207"/>
      <c r="X13" s="206"/>
      <c r="Y13" s="206"/>
      <c r="Z13" s="206"/>
      <c r="AA13" s="206"/>
      <c r="AB13" s="206"/>
    </row>
    <row r="14" spans="2:28" ht="15.75" customHeight="1">
      <c r="B14" s="218"/>
      <c r="C14" s="360" t="s">
        <v>169</v>
      </c>
      <c r="D14" s="360"/>
      <c r="E14" s="360"/>
      <c r="F14" s="360"/>
      <c r="G14" s="360"/>
      <c r="H14" s="360"/>
      <c r="I14" s="360"/>
      <c r="J14" s="360"/>
      <c r="K14" s="219"/>
      <c r="L14" s="207"/>
      <c r="M14" s="218"/>
      <c r="N14" s="337" t="s">
        <v>119</v>
      </c>
      <c r="O14" s="338"/>
      <c r="P14" s="234" t="s">
        <v>4</v>
      </c>
      <c r="Q14" s="354" t="s">
        <v>170</v>
      </c>
      <c r="R14" s="355"/>
      <c r="S14" s="355"/>
      <c r="T14" s="355"/>
      <c r="U14" s="355"/>
      <c r="V14" s="219"/>
      <c r="W14" s="207"/>
      <c r="X14" s="206"/>
      <c r="Y14" s="206"/>
      <c r="Z14" s="206"/>
      <c r="AA14" s="206"/>
      <c r="AB14" s="206"/>
    </row>
    <row r="15" spans="2:28" ht="15.75" customHeight="1">
      <c r="B15" s="218"/>
      <c r="C15" s="360"/>
      <c r="D15" s="360"/>
      <c r="E15" s="360"/>
      <c r="F15" s="360"/>
      <c r="G15" s="360"/>
      <c r="H15" s="360"/>
      <c r="I15" s="360"/>
      <c r="J15" s="360"/>
      <c r="K15" s="219"/>
      <c r="L15" s="207"/>
      <c r="M15" s="218"/>
      <c r="N15" s="349" t="s">
        <v>123</v>
      </c>
      <c r="O15" s="350"/>
      <c r="P15" s="351" t="s">
        <v>4</v>
      </c>
      <c r="Q15" s="352" t="s">
        <v>160</v>
      </c>
      <c r="R15" s="353"/>
      <c r="S15" s="353"/>
      <c r="T15" s="353"/>
      <c r="U15" s="353"/>
      <c r="V15" s="219"/>
      <c r="W15" s="207"/>
      <c r="X15" s="206"/>
      <c r="Y15" s="206"/>
      <c r="Z15" s="206"/>
      <c r="AA15" s="206"/>
      <c r="AB15" s="206"/>
    </row>
    <row r="16" spans="2:28" ht="15.75" customHeight="1">
      <c r="B16" s="218"/>
      <c r="C16" s="333"/>
      <c r="D16" s="333"/>
      <c r="E16" s="333"/>
      <c r="F16" s="333"/>
      <c r="G16" s="333"/>
      <c r="H16" s="333"/>
      <c r="I16" s="333"/>
      <c r="J16" s="333"/>
      <c r="K16" s="219"/>
      <c r="L16" s="207"/>
      <c r="M16" s="218"/>
      <c r="N16" s="349"/>
      <c r="O16" s="350"/>
      <c r="P16" s="351"/>
      <c r="Q16" s="352"/>
      <c r="R16" s="353"/>
      <c r="S16" s="353"/>
      <c r="T16" s="353"/>
      <c r="U16" s="353"/>
      <c r="V16" s="219"/>
      <c r="W16" s="207"/>
      <c r="X16" s="206"/>
      <c r="Y16" s="206"/>
      <c r="Z16" s="206"/>
      <c r="AA16" s="206"/>
      <c r="AB16" s="206"/>
    </row>
    <row r="17" spans="2:28" ht="15.75" customHeight="1">
      <c r="B17" s="218"/>
      <c r="C17" s="332"/>
      <c r="D17" s="210"/>
      <c r="E17" s="210"/>
      <c r="F17" s="210"/>
      <c r="G17" s="210"/>
      <c r="H17" s="210"/>
      <c r="I17" s="210"/>
      <c r="J17" s="211"/>
      <c r="K17" s="219"/>
      <c r="L17" s="207"/>
      <c r="M17" s="218"/>
      <c r="N17" s="221"/>
      <c r="O17" s="221"/>
      <c r="P17" s="221"/>
      <c r="Q17" s="279"/>
      <c r="R17" s="279"/>
      <c r="S17" s="279"/>
      <c r="T17" s="279"/>
      <c r="U17" s="279"/>
      <c r="V17" s="219"/>
      <c r="W17" s="207"/>
      <c r="X17" s="206"/>
      <c r="Y17" s="206"/>
      <c r="Z17" s="206"/>
      <c r="AA17" s="206"/>
      <c r="AB17" s="206"/>
    </row>
    <row r="18" spans="2:28" ht="15.75" customHeight="1">
      <c r="B18" s="218"/>
      <c r="C18" s="235" t="s">
        <v>153</v>
      </c>
      <c r="D18" s="210"/>
      <c r="E18" s="210"/>
      <c r="F18" s="210"/>
      <c r="G18" s="210"/>
      <c r="H18" s="210"/>
      <c r="I18" s="210"/>
      <c r="J18" s="211"/>
      <c r="K18" s="219"/>
      <c r="L18" s="207"/>
      <c r="M18" s="218"/>
      <c r="N18" s="337" t="s">
        <v>131</v>
      </c>
      <c r="O18" s="338"/>
      <c r="P18" s="234" t="s">
        <v>4</v>
      </c>
      <c r="Q18" s="354" t="s">
        <v>159</v>
      </c>
      <c r="R18" s="355"/>
      <c r="S18" s="355"/>
      <c r="T18" s="355"/>
      <c r="U18" s="355"/>
      <c r="V18" s="219"/>
      <c r="W18" s="207"/>
      <c r="X18" s="206"/>
      <c r="Y18" s="206"/>
      <c r="Z18" s="206"/>
      <c r="AA18" s="206"/>
      <c r="AB18" s="206"/>
    </row>
    <row r="19" spans="2:25" ht="15.75" customHeight="1">
      <c r="B19" s="218"/>
      <c r="C19" s="360" t="s">
        <v>193</v>
      </c>
      <c r="D19" s="360"/>
      <c r="E19" s="360"/>
      <c r="F19" s="360"/>
      <c r="G19" s="360"/>
      <c r="H19" s="360"/>
      <c r="I19" s="360"/>
      <c r="J19" s="360"/>
      <c r="K19" s="219"/>
      <c r="L19" s="207"/>
      <c r="M19" s="218"/>
      <c r="N19" s="349" t="s">
        <v>191</v>
      </c>
      <c r="O19" s="362"/>
      <c r="P19" s="233" t="s">
        <v>4</v>
      </c>
      <c r="Q19" s="363" t="s">
        <v>192</v>
      </c>
      <c r="R19" s="364"/>
      <c r="S19" s="364"/>
      <c r="T19" s="364"/>
      <c r="U19" s="364"/>
      <c r="V19" s="219"/>
      <c r="W19" s="207"/>
      <c r="X19" s="206"/>
      <c r="Y19" s="206"/>
    </row>
    <row r="20" spans="2:25" ht="15.75" customHeight="1">
      <c r="B20" s="218"/>
      <c r="C20" s="360"/>
      <c r="D20" s="360"/>
      <c r="E20" s="360"/>
      <c r="F20" s="360"/>
      <c r="G20" s="360"/>
      <c r="H20" s="360"/>
      <c r="I20" s="360"/>
      <c r="J20" s="360"/>
      <c r="K20" s="219"/>
      <c r="L20" s="207"/>
      <c r="M20" s="218"/>
      <c r="N20" s="337" t="s">
        <v>132</v>
      </c>
      <c r="O20" s="338"/>
      <c r="P20" s="234" t="s">
        <v>4</v>
      </c>
      <c r="Q20" s="354" t="s">
        <v>158</v>
      </c>
      <c r="R20" s="355"/>
      <c r="S20" s="355"/>
      <c r="T20" s="355"/>
      <c r="U20" s="355"/>
      <c r="V20" s="219"/>
      <c r="W20" s="207"/>
      <c r="X20" s="206"/>
      <c r="Y20" s="206"/>
    </row>
    <row r="21" spans="2:25" ht="15.75" customHeight="1">
      <c r="B21" s="218"/>
      <c r="C21" s="331"/>
      <c r="D21" s="331"/>
      <c r="E21" s="331"/>
      <c r="F21" s="331"/>
      <c r="G21" s="331"/>
      <c r="H21" s="331"/>
      <c r="I21" s="331"/>
      <c r="J21" s="211"/>
      <c r="K21" s="219"/>
      <c r="L21" s="207"/>
      <c r="M21" s="218"/>
      <c r="N21" s="349" t="s">
        <v>133</v>
      </c>
      <c r="O21" s="362"/>
      <c r="P21" s="233" t="s">
        <v>4</v>
      </c>
      <c r="Q21" s="363" t="s">
        <v>157</v>
      </c>
      <c r="R21" s="364"/>
      <c r="S21" s="364"/>
      <c r="T21" s="364"/>
      <c r="U21" s="364"/>
      <c r="V21" s="219"/>
      <c r="W21" s="207"/>
      <c r="X21" s="206"/>
      <c r="Y21" s="206"/>
    </row>
    <row r="22" spans="2:25" ht="15.75" customHeight="1">
      <c r="B22" s="218"/>
      <c r="C22" s="332" t="s">
        <v>130</v>
      </c>
      <c r="D22" s="210"/>
      <c r="E22" s="210"/>
      <c r="F22" s="210"/>
      <c r="G22" s="210"/>
      <c r="H22" s="210"/>
      <c r="I22" s="210"/>
      <c r="J22" s="221"/>
      <c r="K22" s="219"/>
      <c r="L22" s="207"/>
      <c r="M22" s="218"/>
      <c r="N22" s="337" t="s">
        <v>134</v>
      </c>
      <c r="O22" s="338"/>
      <c r="P22" s="234" t="s">
        <v>4</v>
      </c>
      <c r="Q22" s="354" t="s">
        <v>156</v>
      </c>
      <c r="R22" s="355"/>
      <c r="S22" s="355"/>
      <c r="T22" s="355"/>
      <c r="U22" s="355"/>
      <c r="V22" s="219"/>
      <c r="W22" s="207"/>
      <c r="X22" s="206"/>
      <c r="Y22" s="206"/>
    </row>
    <row r="23" spans="2:28" ht="15.75" customHeight="1">
      <c r="B23" s="218"/>
      <c r="C23" s="331"/>
      <c r="D23" s="331"/>
      <c r="E23" s="331"/>
      <c r="F23" s="331"/>
      <c r="G23" s="331"/>
      <c r="H23" s="331"/>
      <c r="I23" s="331"/>
      <c r="J23" s="221"/>
      <c r="K23" s="219"/>
      <c r="L23" s="207"/>
      <c r="M23" s="218"/>
      <c r="N23" s="349" t="s">
        <v>189</v>
      </c>
      <c r="O23" s="362"/>
      <c r="P23" s="233" t="s">
        <v>4</v>
      </c>
      <c r="Q23" s="363" t="s">
        <v>190</v>
      </c>
      <c r="R23" s="364"/>
      <c r="S23" s="364"/>
      <c r="T23" s="364"/>
      <c r="U23" s="364"/>
      <c r="V23" s="219"/>
      <c r="W23" s="207"/>
      <c r="X23" s="206"/>
      <c r="Y23" s="206"/>
      <c r="Z23" s="206"/>
      <c r="AA23" s="206"/>
      <c r="AB23" s="206"/>
    </row>
    <row r="24" spans="2:28" ht="15.75" customHeight="1">
      <c r="B24" s="218"/>
      <c r="C24" s="331"/>
      <c r="D24" s="331"/>
      <c r="E24" s="331"/>
      <c r="F24" s="331"/>
      <c r="G24" s="331"/>
      <c r="H24" s="331"/>
      <c r="I24" s="331"/>
      <c r="J24" s="221"/>
      <c r="K24" s="219"/>
      <c r="L24" s="207"/>
      <c r="M24" s="218"/>
      <c r="N24" s="337" t="s">
        <v>195</v>
      </c>
      <c r="O24" s="338"/>
      <c r="P24" s="234" t="s">
        <v>4</v>
      </c>
      <c r="Q24" s="354" t="s">
        <v>196</v>
      </c>
      <c r="R24" s="355"/>
      <c r="S24" s="355"/>
      <c r="T24" s="355"/>
      <c r="U24" s="355"/>
      <c r="V24" s="219"/>
      <c r="W24" s="207"/>
      <c r="X24" s="206"/>
      <c r="Y24" s="206"/>
      <c r="Z24" s="206"/>
      <c r="AA24" s="206"/>
      <c r="AB24" s="206"/>
    </row>
    <row r="25" spans="2:28" ht="15.75" customHeight="1">
      <c r="B25" s="218"/>
      <c r="C25" s="331"/>
      <c r="D25" s="331"/>
      <c r="E25" s="331"/>
      <c r="F25" s="331"/>
      <c r="G25" s="331"/>
      <c r="H25" s="331"/>
      <c r="I25" s="331"/>
      <c r="J25" s="221"/>
      <c r="K25" s="219"/>
      <c r="L25" s="207"/>
      <c r="M25" s="218"/>
      <c r="N25" s="349" t="s">
        <v>198</v>
      </c>
      <c r="O25" s="362"/>
      <c r="P25" s="233" t="s">
        <v>4</v>
      </c>
      <c r="Q25" s="363" t="s">
        <v>197</v>
      </c>
      <c r="R25" s="364"/>
      <c r="S25" s="364"/>
      <c r="T25" s="364"/>
      <c r="U25" s="364"/>
      <c r="V25" s="219"/>
      <c r="W25" s="207"/>
      <c r="X25" s="206"/>
      <c r="Y25" s="206"/>
      <c r="Z25" s="206"/>
      <c r="AA25" s="206"/>
      <c r="AB25" s="206"/>
    </row>
    <row r="26" spans="2:28" ht="15.75" customHeight="1" thickBot="1">
      <c r="B26" s="222"/>
      <c r="C26" s="212"/>
      <c r="D26" s="212"/>
      <c r="E26" s="212"/>
      <c r="F26" s="212"/>
      <c r="G26" s="212"/>
      <c r="H26" s="212"/>
      <c r="I26" s="212"/>
      <c r="J26" s="223"/>
      <c r="K26" s="224"/>
      <c r="L26" s="207"/>
      <c r="M26" s="222"/>
      <c r="N26" s="223"/>
      <c r="O26" s="223"/>
      <c r="P26" s="223"/>
      <c r="Q26" s="223"/>
      <c r="R26" s="223"/>
      <c r="S26" s="223"/>
      <c r="T26" s="223"/>
      <c r="U26" s="223"/>
      <c r="V26" s="224"/>
      <c r="W26" s="207"/>
      <c r="X26" s="206"/>
      <c r="Y26" s="206"/>
      <c r="Z26" s="206"/>
      <c r="AA26" s="206"/>
      <c r="AB26" s="206"/>
    </row>
    <row r="27" spans="2:28" ht="15.75" customHeight="1" thickBot="1">
      <c r="B27" s="208"/>
      <c r="C27" s="208"/>
      <c r="D27" s="208"/>
      <c r="E27" s="208"/>
      <c r="F27" s="208"/>
      <c r="G27" s="209"/>
      <c r="H27" s="209"/>
      <c r="I27" s="209"/>
      <c r="J27" s="209"/>
      <c r="K27" s="225"/>
      <c r="L27" s="207"/>
      <c r="M27" s="207"/>
      <c r="N27" s="206"/>
      <c r="O27" s="206"/>
      <c r="P27" s="206"/>
      <c r="Q27" s="206"/>
      <c r="R27" s="206"/>
      <c r="S27" s="206"/>
      <c r="T27" s="206"/>
      <c r="U27" s="206"/>
      <c r="V27" s="206"/>
      <c r="W27" s="206"/>
      <c r="X27" s="206"/>
      <c r="Y27" s="206"/>
      <c r="Z27" s="206"/>
      <c r="AA27" s="206"/>
      <c r="AB27" s="206"/>
    </row>
    <row r="28" spans="2:28" ht="15.75" customHeight="1">
      <c r="B28" s="262"/>
      <c r="C28" s="263"/>
      <c r="D28" s="263"/>
      <c r="E28" s="263"/>
      <c r="F28" s="263"/>
      <c r="G28" s="264"/>
      <c r="H28" s="264"/>
      <c r="I28" s="264"/>
      <c r="J28" s="264"/>
      <c r="K28" s="265"/>
      <c r="L28" s="206"/>
      <c r="M28" s="248"/>
      <c r="N28" s="249"/>
      <c r="O28" s="249"/>
      <c r="P28" s="249"/>
      <c r="Q28" s="249"/>
      <c r="R28" s="249"/>
      <c r="S28" s="250"/>
      <c r="T28" s="250"/>
      <c r="U28" s="250"/>
      <c r="V28" s="251"/>
      <c r="W28" s="206"/>
      <c r="X28" s="206"/>
      <c r="Y28" s="206"/>
      <c r="Z28" s="206"/>
      <c r="AA28" s="206"/>
      <c r="AB28" s="206"/>
    </row>
    <row r="29" spans="2:28" ht="15.75" customHeight="1">
      <c r="B29" s="266"/>
      <c r="C29" s="267" t="s">
        <v>172</v>
      </c>
      <c r="D29" s="267"/>
      <c r="E29" s="267"/>
      <c r="F29" s="267"/>
      <c r="G29" s="268"/>
      <c r="H29" s="268"/>
      <c r="I29" s="268"/>
      <c r="J29" s="268"/>
      <c r="K29" s="269"/>
      <c r="L29" s="206"/>
      <c r="M29" s="252"/>
      <c r="N29" s="281" t="s">
        <v>135</v>
      </c>
      <c r="O29" s="254"/>
      <c r="P29" s="361" t="s">
        <v>171</v>
      </c>
      <c r="Q29" s="361"/>
      <c r="R29" s="361"/>
      <c r="S29" s="361"/>
      <c r="T29" s="361"/>
      <c r="U29" s="361"/>
      <c r="V29" s="255"/>
      <c r="W29" s="206"/>
      <c r="X29" s="206"/>
      <c r="Y29" s="206"/>
      <c r="Z29" s="206"/>
      <c r="AA29" s="206"/>
      <c r="AB29" s="206"/>
    </row>
    <row r="30" spans="2:28" ht="15.75" customHeight="1">
      <c r="B30" s="266"/>
      <c r="C30" s="270"/>
      <c r="D30" s="270"/>
      <c r="E30" s="270"/>
      <c r="F30" s="270"/>
      <c r="G30" s="268"/>
      <c r="H30" s="268"/>
      <c r="I30" s="268"/>
      <c r="J30" s="268"/>
      <c r="K30" s="269"/>
      <c r="L30" s="206"/>
      <c r="M30" s="252"/>
      <c r="N30" s="253"/>
      <c r="O30" s="254"/>
      <c r="P30" s="361"/>
      <c r="Q30" s="361"/>
      <c r="R30" s="361"/>
      <c r="S30" s="361"/>
      <c r="T30" s="361"/>
      <c r="U30" s="361"/>
      <c r="V30" s="255"/>
      <c r="W30" s="206"/>
      <c r="X30" s="206"/>
      <c r="Y30" s="206"/>
      <c r="Z30" s="206"/>
      <c r="AA30" s="206"/>
      <c r="AB30" s="206"/>
    </row>
    <row r="31" spans="2:28" ht="15.75" customHeight="1">
      <c r="B31" s="266"/>
      <c r="C31" s="273" t="s">
        <v>0</v>
      </c>
      <c r="D31" s="256"/>
      <c r="E31" s="356" t="s">
        <v>173</v>
      </c>
      <c r="F31" s="356"/>
      <c r="G31" s="356"/>
      <c r="H31" s="356"/>
      <c r="I31" s="356"/>
      <c r="J31" s="356"/>
      <c r="K31" s="269"/>
      <c r="L31" s="206"/>
      <c r="M31" s="252"/>
      <c r="N31" s="254" t="s">
        <v>136</v>
      </c>
      <c r="O31" s="254"/>
      <c r="P31" s="382" t="s">
        <v>137</v>
      </c>
      <c r="Q31" s="382"/>
      <c r="R31" s="382"/>
      <c r="S31" s="382"/>
      <c r="T31" s="382"/>
      <c r="U31" s="382"/>
      <c r="V31" s="255"/>
      <c r="W31" s="206"/>
      <c r="X31" s="206"/>
      <c r="Y31" s="206"/>
      <c r="Z31" s="206"/>
      <c r="AA31" s="206"/>
      <c r="AB31" s="206"/>
    </row>
    <row r="32" spans="2:28" ht="15.75" customHeight="1">
      <c r="B32" s="266"/>
      <c r="C32" s="273" t="s">
        <v>1</v>
      </c>
      <c r="D32" s="256"/>
      <c r="E32" s="359" t="s">
        <v>174</v>
      </c>
      <c r="F32" s="359"/>
      <c r="G32" s="359"/>
      <c r="H32" s="359"/>
      <c r="I32" s="359"/>
      <c r="J32" s="359"/>
      <c r="K32" s="269"/>
      <c r="L32" s="206"/>
      <c r="M32" s="336"/>
      <c r="N32" s="254" t="s">
        <v>199</v>
      </c>
      <c r="O32" s="335"/>
      <c r="P32" s="382"/>
      <c r="Q32" s="382"/>
      <c r="R32" s="382"/>
      <c r="S32" s="382"/>
      <c r="T32" s="382"/>
      <c r="U32" s="382"/>
      <c r="V32" s="255"/>
      <c r="W32" s="206"/>
      <c r="X32" s="206"/>
      <c r="Y32" s="206"/>
      <c r="Z32" s="206"/>
      <c r="AA32" s="206"/>
      <c r="AB32" s="206"/>
    </row>
    <row r="33" spans="2:28" ht="15.75" customHeight="1" thickBot="1">
      <c r="B33" s="266"/>
      <c r="C33" s="273" t="s">
        <v>2</v>
      </c>
      <c r="D33" s="256"/>
      <c r="E33" s="356">
        <v>123456</v>
      </c>
      <c r="F33" s="356"/>
      <c r="G33" s="356"/>
      <c r="H33" s="356"/>
      <c r="I33" s="356"/>
      <c r="J33" s="356"/>
      <c r="K33" s="269"/>
      <c r="L33" s="206"/>
      <c r="M33" s="257"/>
      <c r="N33" s="258"/>
      <c r="O33" s="259"/>
      <c r="P33" s="258"/>
      <c r="Q33" s="258"/>
      <c r="R33" s="258"/>
      <c r="S33" s="260"/>
      <c r="T33" s="260"/>
      <c r="U33" s="260"/>
      <c r="V33" s="261"/>
      <c r="W33" s="206"/>
      <c r="X33" s="206"/>
      <c r="Y33" s="206"/>
      <c r="Z33" s="206"/>
      <c r="AA33" s="206"/>
      <c r="AB33" s="206"/>
    </row>
    <row r="34" spans="2:28" ht="15.75" customHeight="1">
      <c r="B34" s="266"/>
      <c r="C34" s="272"/>
      <c r="D34" s="270"/>
      <c r="E34" s="270"/>
      <c r="F34" s="270"/>
      <c r="G34" s="268"/>
      <c r="H34" s="268"/>
      <c r="I34" s="268"/>
      <c r="J34" s="268"/>
      <c r="K34" s="269"/>
      <c r="L34" s="206"/>
      <c r="M34" s="207"/>
      <c r="N34" s="207"/>
      <c r="O34" s="207"/>
      <c r="P34" s="207"/>
      <c r="Q34" s="207"/>
      <c r="R34" s="207"/>
      <c r="S34" s="207"/>
      <c r="T34" s="207"/>
      <c r="U34" s="207"/>
      <c r="V34" s="206"/>
      <c r="W34" s="206"/>
      <c r="X34" s="206"/>
      <c r="Y34" s="206"/>
      <c r="Z34" s="206"/>
      <c r="AA34" s="206"/>
      <c r="AB34" s="206"/>
    </row>
    <row r="35" spans="2:28" ht="15.75" customHeight="1">
      <c r="B35" s="266"/>
      <c r="C35" s="273" t="s">
        <v>3</v>
      </c>
      <c r="D35" s="274"/>
      <c r="E35" s="371">
        <f ca="1">TODAY()</f>
        <v>45208</v>
      </c>
      <c r="F35" s="371"/>
      <c r="G35" s="371"/>
      <c r="H35" s="371"/>
      <c r="I35" s="371"/>
      <c r="J35" s="371"/>
      <c r="K35" s="269"/>
      <c r="L35" s="206"/>
      <c r="M35" s="207"/>
      <c r="N35" s="207"/>
      <c r="O35" s="207"/>
      <c r="P35" s="207"/>
      <c r="Q35" s="207"/>
      <c r="R35" s="207"/>
      <c r="S35" s="207"/>
      <c r="T35" s="207"/>
      <c r="U35" s="207"/>
      <c r="V35" s="206"/>
      <c r="W35" s="206"/>
      <c r="X35" s="206"/>
      <c r="Y35" s="206"/>
      <c r="Z35" s="206"/>
      <c r="AA35" s="206"/>
      <c r="AB35" s="206"/>
    </row>
    <row r="36" spans="2:28" ht="15.75" customHeight="1" thickBot="1">
      <c r="B36" s="275"/>
      <c r="C36" s="276"/>
      <c r="D36" s="276"/>
      <c r="E36" s="276"/>
      <c r="F36" s="276"/>
      <c r="G36" s="277"/>
      <c r="H36" s="277"/>
      <c r="I36" s="277"/>
      <c r="J36" s="277"/>
      <c r="K36" s="271"/>
      <c r="L36" s="206"/>
      <c r="M36" s="207"/>
      <c r="N36" s="206"/>
      <c r="O36" s="206"/>
      <c r="P36" s="206"/>
      <c r="Q36" s="206"/>
      <c r="R36" s="206"/>
      <c r="S36" s="206"/>
      <c r="T36" s="206"/>
      <c r="U36" s="206"/>
      <c r="V36" s="206"/>
      <c r="W36" s="206"/>
      <c r="X36" s="206"/>
      <c r="Y36" s="206"/>
      <c r="Z36" s="206"/>
      <c r="AA36" s="206"/>
      <c r="AB36" s="206"/>
    </row>
    <row r="37" spans="2:28" ht="15.75" customHeight="1" thickBot="1">
      <c r="B37" s="226"/>
      <c r="C37" s="226"/>
      <c r="D37" s="226"/>
      <c r="E37" s="226"/>
      <c r="F37" s="226"/>
      <c r="G37" s="227"/>
      <c r="H37" s="227"/>
      <c r="I37" s="227"/>
      <c r="J37" s="227"/>
      <c r="K37" s="227"/>
      <c r="L37" s="206"/>
      <c r="M37" s="207"/>
      <c r="N37" s="206"/>
      <c r="O37" s="206"/>
      <c r="P37" s="206"/>
      <c r="Q37" s="206"/>
      <c r="R37" s="206"/>
      <c r="S37" s="206"/>
      <c r="T37" s="206"/>
      <c r="U37" s="206"/>
      <c r="V37" s="206"/>
      <c r="W37" s="206"/>
      <c r="X37" s="206"/>
      <c r="Y37" s="206"/>
      <c r="Z37" s="206"/>
      <c r="AA37" s="206"/>
      <c r="AB37" s="206"/>
    </row>
    <row r="38" spans="2:28" ht="15.75" customHeight="1">
      <c r="B38" s="248"/>
      <c r="C38" s="249"/>
      <c r="D38" s="249"/>
      <c r="E38" s="249"/>
      <c r="F38" s="249"/>
      <c r="G38" s="249"/>
      <c r="H38" s="264"/>
      <c r="I38" s="264"/>
      <c r="J38" s="264"/>
      <c r="K38" s="265"/>
      <c r="L38" s="206"/>
      <c r="M38" s="207"/>
      <c r="N38" s="206"/>
      <c r="O38" s="206"/>
      <c r="P38" s="206"/>
      <c r="Q38" s="206"/>
      <c r="R38" s="206"/>
      <c r="S38" s="206"/>
      <c r="T38" s="206"/>
      <c r="U38" s="206"/>
      <c r="V38" s="206"/>
      <c r="W38" s="206"/>
      <c r="X38" s="206"/>
      <c r="Y38" s="206"/>
      <c r="Z38" s="206"/>
      <c r="AA38" s="206"/>
      <c r="AB38" s="206"/>
    </row>
    <row r="39" spans="2:28" ht="15.75" customHeight="1">
      <c r="B39" s="252"/>
      <c r="C39" s="280" t="s">
        <v>124</v>
      </c>
      <c r="D39" s="254"/>
      <c r="E39" s="254"/>
      <c r="F39" s="254"/>
      <c r="G39" s="254"/>
      <c r="H39" s="254"/>
      <c r="I39" s="256"/>
      <c r="J39" s="256"/>
      <c r="K39" s="255"/>
      <c r="L39" s="206"/>
      <c r="M39" s="207"/>
      <c r="N39" s="206"/>
      <c r="O39" s="206"/>
      <c r="P39" s="206"/>
      <c r="Q39" s="206"/>
      <c r="R39" s="206"/>
      <c r="S39" s="206"/>
      <c r="T39" s="206"/>
      <c r="U39" s="206"/>
      <c r="V39" s="206"/>
      <c r="W39" s="206"/>
      <c r="X39" s="206"/>
      <c r="Y39" s="206"/>
      <c r="Z39" s="206"/>
      <c r="AA39" s="206"/>
      <c r="AB39" s="206"/>
    </row>
    <row r="40" spans="2:28" ht="15.75" customHeight="1">
      <c r="B40" s="252"/>
      <c r="C40" s="278"/>
      <c r="D40" s="254"/>
      <c r="E40" s="254"/>
      <c r="F40" s="254"/>
      <c r="G40" s="254"/>
      <c r="H40" s="254"/>
      <c r="I40" s="256"/>
      <c r="J40" s="256"/>
      <c r="K40" s="255"/>
      <c r="L40" s="206"/>
      <c r="M40" s="207"/>
      <c r="N40" s="206"/>
      <c r="O40" s="206"/>
      <c r="P40" s="206"/>
      <c r="Q40" s="206"/>
      <c r="R40" s="206"/>
      <c r="S40" s="206"/>
      <c r="T40" s="206"/>
      <c r="U40" s="206"/>
      <c r="V40" s="206"/>
      <c r="W40" s="206"/>
      <c r="X40" s="206"/>
      <c r="Y40" s="206"/>
      <c r="Z40" s="206"/>
      <c r="AA40" s="206"/>
      <c r="AB40" s="206"/>
    </row>
    <row r="41" spans="2:28" ht="15.75" customHeight="1">
      <c r="B41" s="252"/>
      <c r="C41" s="375" t="s">
        <v>125</v>
      </c>
      <c r="D41" s="376"/>
      <c r="E41" s="376"/>
      <c r="F41" s="372" t="s">
        <v>141</v>
      </c>
      <c r="G41" s="373"/>
      <c r="H41" s="373"/>
      <c r="I41" s="373"/>
      <c r="J41" s="374"/>
      <c r="K41" s="255"/>
      <c r="L41" s="206"/>
      <c r="M41" s="207"/>
      <c r="N41" s="206"/>
      <c r="O41" s="206"/>
      <c r="P41" s="206"/>
      <c r="Q41" s="206"/>
      <c r="R41" s="206"/>
      <c r="S41" s="206"/>
      <c r="T41" s="206"/>
      <c r="U41" s="206"/>
      <c r="V41" s="206"/>
      <c r="W41" s="206"/>
      <c r="X41" s="206"/>
      <c r="Y41" s="206"/>
      <c r="Z41" s="206"/>
      <c r="AA41" s="206"/>
      <c r="AB41" s="206"/>
    </row>
    <row r="42" spans="2:28" ht="15.75" customHeight="1">
      <c r="B42" s="252"/>
      <c r="C42" s="339" t="s">
        <v>126</v>
      </c>
      <c r="D42" s="340"/>
      <c r="E42" s="340"/>
      <c r="F42" s="357" t="s">
        <v>142</v>
      </c>
      <c r="G42" s="340"/>
      <c r="H42" s="340"/>
      <c r="I42" s="340"/>
      <c r="J42" s="358"/>
      <c r="K42" s="255"/>
      <c r="L42" s="206"/>
      <c r="M42" s="207"/>
      <c r="N42" s="206"/>
      <c r="O42" s="206"/>
      <c r="P42" s="206"/>
      <c r="Q42" s="206"/>
      <c r="R42" s="206"/>
      <c r="S42" s="206"/>
      <c r="T42" s="206"/>
      <c r="U42" s="206"/>
      <c r="V42" s="206"/>
      <c r="W42" s="206"/>
      <c r="X42" s="206"/>
      <c r="Y42" s="206"/>
      <c r="Z42" s="206"/>
      <c r="AA42" s="206"/>
      <c r="AB42" s="206"/>
    </row>
    <row r="43" spans="2:28" ht="15.75" customHeight="1">
      <c r="B43" s="252"/>
      <c r="C43" s="245" t="s">
        <v>127</v>
      </c>
      <c r="D43" s="246"/>
      <c r="E43" s="246"/>
      <c r="F43" s="365" t="s">
        <v>128</v>
      </c>
      <c r="G43" s="366"/>
      <c r="H43" s="366"/>
      <c r="I43" s="366"/>
      <c r="J43" s="367"/>
      <c r="K43" s="255"/>
      <c r="L43" s="206"/>
      <c r="M43" s="207"/>
      <c r="N43" s="206"/>
      <c r="O43" s="206"/>
      <c r="P43" s="206"/>
      <c r="Q43" s="206"/>
      <c r="R43" s="206"/>
      <c r="S43" s="206"/>
      <c r="T43" s="206"/>
      <c r="U43" s="206"/>
      <c r="V43" s="206"/>
      <c r="W43" s="206"/>
      <c r="X43" s="206"/>
      <c r="Y43" s="206"/>
      <c r="Z43" s="206"/>
      <c r="AA43" s="206"/>
      <c r="AB43" s="206"/>
    </row>
    <row r="44" spans="2:28" ht="15.75" customHeight="1">
      <c r="B44" s="252"/>
      <c r="C44" s="242" t="s">
        <v>167</v>
      </c>
      <c r="D44" s="243"/>
      <c r="E44" s="244"/>
      <c r="F44" s="357" t="s">
        <v>165</v>
      </c>
      <c r="G44" s="340"/>
      <c r="H44" s="340"/>
      <c r="I44" s="340"/>
      <c r="J44" s="358"/>
      <c r="K44" s="255"/>
      <c r="L44" s="206"/>
      <c r="M44" s="207"/>
      <c r="N44" s="206"/>
      <c r="O44" s="206"/>
      <c r="P44" s="206"/>
      <c r="Q44" s="206"/>
      <c r="R44" s="206"/>
      <c r="S44" s="206"/>
      <c r="T44" s="206"/>
      <c r="U44" s="206"/>
      <c r="V44" s="206"/>
      <c r="W44" s="206"/>
      <c r="X44" s="206"/>
      <c r="Y44" s="206"/>
      <c r="Z44" s="206"/>
      <c r="AA44" s="206"/>
      <c r="AB44" s="206"/>
    </row>
    <row r="45" spans="2:28" ht="15.75" customHeight="1">
      <c r="B45" s="252"/>
      <c r="C45" s="241" t="s">
        <v>138</v>
      </c>
      <c r="D45" s="76"/>
      <c r="E45" s="26"/>
      <c r="F45" s="368" t="s">
        <v>139</v>
      </c>
      <c r="G45" s="369"/>
      <c r="H45" s="369"/>
      <c r="I45" s="369"/>
      <c r="J45" s="370"/>
      <c r="K45" s="255"/>
      <c r="L45" s="206"/>
      <c r="M45" s="207"/>
      <c r="N45" s="206"/>
      <c r="O45" s="206"/>
      <c r="P45" s="206"/>
      <c r="Q45" s="206"/>
      <c r="R45" s="206"/>
      <c r="S45" s="206"/>
      <c r="T45" s="206"/>
      <c r="U45" s="206"/>
      <c r="V45" s="206"/>
      <c r="W45" s="206"/>
      <c r="X45" s="206"/>
      <c r="Y45" s="206"/>
      <c r="Z45" s="206"/>
      <c r="AA45" s="206"/>
      <c r="AB45" s="206"/>
    </row>
    <row r="46" spans="2:28" ht="15.75" customHeight="1">
      <c r="B46" s="252"/>
      <c r="C46" s="239" t="s">
        <v>166</v>
      </c>
      <c r="D46" s="240"/>
      <c r="E46" s="240"/>
      <c r="F46" s="357" t="s">
        <v>140</v>
      </c>
      <c r="G46" s="340"/>
      <c r="H46" s="340"/>
      <c r="I46" s="340"/>
      <c r="J46" s="358"/>
      <c r="K46" s="255"/>
      <c r="L46" s="206"/>
      <c r="M46" s="207"/>
      <c r="N46" s="206"/>
      <c r="O46" s="206"/>
      <c r="P46" s="206"/>
      <c r="Q46" s="206"/>
      <c r="R46" s="206"/>
      <c r="S46" s="206"/>
      <c r="T46" s="206"/>
      <c r="U46" s="206"/>
      <c r="V46" s="206"/>
      <c r="W46" s="206"/>
      <c r="X46" s="206"/>
      <c r="Y46" s="206"/>
      <c r="Z46" s="206"/>
      <c r="AA46" s="206"/>
      <c r="AB46" s="206"/>
    </row>
    <row r="47" spans="2:28" ht="15.75" customHeight="1">
      <c r="B47" s="252"/>
      <c r="C47" s="236"/>
      <c r="D47" s="237"/>
      <c r="E47" s="238"/>
      <c r="F47" s="357" t="s">
        <v>129</v>
      </c>
      <c r="G47" s="340"/>
      <c r="H47" s="340"/>
      <c r="I47" s="340"/>
      <c r="J47" s="358"/>
      <c r="K47" s="255"/>
      <c r="L47" s="206"/>
      <c r="M47" s="207"/>
      <c r="N47" s="206"/>
      <c r="O47" s="206"/>
      <c r="P47" s="206"/>
      <c r="Q47" s="206"/>
      <c r="R47" s="206"/>
      <c r="S47" s="206"/>
      <c r="T47" s="206"/>
      <c r="U47" s="206"/>
      <c r="V47" s="206"/>
      <c r="W47" s="206"/>
      <c r="X47" s="206"/>
      <c r="Y47" s="206"/>
      <c r="Z47" s="206"/>
      <c r="AA47" s="206"/>
      <c r="AB47" s="206"/>
    </row>
    <row r="48" spans="2:28" ht="15.75" customHeight="1" thickBot="1">
      <c r="B48" s="257"/>
      <c r="C48" s="258"/>
      <c r="D48" s="258"/>
      <c r="E48" s="258"/>
      <c r="F48" s="258"/>
      <c r="G48" s="258"/>
      <c r="H48" s="277"/>
      <c r="I48" s="277"/>
      <c r="J48" s="277"/>
      <c r="K48" s="271"/>
      <c r="L48" s="206"/>
      <c r="M48" s="207"/>
      <c r="N48" s="206"/>
      <c r="O48" s="206"/>
      <c r="P48" s="206"/>
      <c r="Q48" s="206"/>
      <c r="R48" s="206"/>
      <c r="S48" s="206"/>
      <c r="T48" s="206"/>
      <c r="U48" s="206"/>
      <c r="V48" s="206"/>
      <c r="W48" s="206"/>
      <c r="X48" s="206"/>
      <c r="Y48" s="206"/>
      <c r="Z48" s="206"/>
      <c r="AA48" s="206"/>
      <c r="AB48" s="206"/>
    </row>
    <row r="49" spans="2:28" ht="15" customHeight="1">
      <c r="B49" s="229"/>
      <c r="C49" s="229"/>
      <c r="D49" s="229"/>
      <c r="E49" s="229"/>
      <c r="F49" s="229"/>
      <c r="G49" s="229"/>
      <c r="H49" s="228"/>
      <c r="I49" s="228"/>
      <c r="J49" s="228"/>
      <c r="K49" s="228"/>
      <c r="L49" s="206"/>
      <c r="M49" s="207"/>
      <c r="N49" s="206"/>
      <c r="O49" s="206"/>
      <c r="P49" s="206"/>
      <c r="Q49" s="206"/>
      <c r="R49" s="206"/>
      <c r="S49" s="206"/>
      <c r="T49" s="206"/>
      <c r="U49" s="206"/>
      <c r="V49" s="206"/>
      <c r="W49" s="206"/>
      <c r="X49" s="206"/>
      <c r="Y49" s="206"/>
      <c r="Z49" s="206"/>
      <c r="AA49" s="206"/>
      <c r="AB49" s="206"/>
    </row>
    <row r="50" spans="2:24" ht="15" customHeight="1">
      <c r="B50" s="213"/>
      <c r="C50" s="213"/>
      <c r="D50" s="213"/>
      <c r="E50" s="213"/>
      <c r="F50" s="213"/>
      <c r="G50" s="213"/>
      <c r="H50" s="213"/>
      <c r="I50" s="213"/>
      <c r="J50" s="213"/>
      <c r="K50" s="213"/>
      <c r="L50" s="214"/>
      <c r="M50" s="213"/>
      <c r="N50" s="206"/>
      <c r="O50" s="206"/>
      <c r="P50" s="206"/>
      <c r="Q50" s="206"/>
      <c r="R50" s="206"/>
      <c r="S50" s="206"/>
      <c r="T50" s="206"/>
      <c r="U50" s="206"/>
      <c r="V50" s="206"/>
      <c r="W50" s="206"/>
      <c r="X50" s="206"/>
    </row>
    <row r="51" spans="2:24" ht="15" customHeight="1">
      <c r="B51" s="213"/>
      <c r="C51" s="213"/>
      <c r="D51" s="213"/>
      <c r="E51" s="213"/>
      <c r="F51" s="213"/>
      <c r="G51" s="213"/>
      <c r="H51" s="213"/>
      <c r="I51" s="213"/>
      <c r="J51" s="213"/>
      <c r="K51" s="213"/>
      <c r="L51" s="214"/>
      <c r="M51" s="213"/>
      <c r="N51" s="206"/>
      <c r="O51" s="206"/>
      <c r="P51" s="206"/>
      <c r="Q51" s="206"/>
      <c r="R51" s="206"/>
      <c r="S51" s="206"/>
      <c r="T51" s="206"/>
      <c r="U51" s="206"/>
      <c r="V51" s="206"/>
      <c r="W51" s="206"/>
      <c r="X51" s="206"/>
    </row>
    <row r="52" spans="2:24" ht="15" customHeight="1">
      <c r="B52" s="213"/>
      <c r="C52" s="213"/>
      <c r="D52" s="213"/>
      <c r="E52" s="213"/>
      <c r="F52" s="213"/>
      <c r="G52" s="213"/>
      <c r="H52" s="213"/>
      <c r="I52" s="213"/>
      <c r="J52" s="213"/>
      <c r="K52" s="213"/>
      <c r="L52" s="214"/>
      <c r="M52" s="213"/>
      <c r="N52" s="206"/>
      <c r="O52" s="206"/>
      <c r="P52" s="206"/>
      <c r="Q52" s="206"/>
      <c r="R52" s="206"/>
      <c r="S52" s="206"/>
      <c r="T52" s="206"/>
      <c r="U52" s="206"/>
      <c r="V52" s="206"/>
      <c r="W52" s="206"/>
      <c r="X52" s="206"/>
    </row>
    <row r="53" spans="2:21" ht="15" customHeight="1">
      <c r="B53" s="213"/>
      <c r="C53" s="213"/>
      <c r="D53" s="213"/>
      <c r="E53" s="213"/>
      <c r="F53" s="213"/>
      <c r="G53" s="213"/>
      <c r="H53" s="213"/>
      <c r="I53" s="213"/>
      <c r="J53" s="213"/>
      <c r="K53" s="213"/>
      <c r="L53" s="214"/>
      <c r="M53" s="213"/>
      <c r="N53" s="213"/>
      <c r="O53" s="213"/>
      <c r="P53" s="213"/>
      <c r="Q53" s="213"/>
      <c r="R53" s="213"/>
      <c r="S53" s="213"/>
      <c r="T53" s="213"/>
      <c r="U53" s="213"/>
    </row>
    <row r="54" spans="2:21" ht="15" customHeight="1">
      <c r="B54" s="213"/>
      <c r="C54" s="213"/>
      <c r="D54" s="213"/>
      <c r="E54" s="213"/>
      <c r="F54" s="213"/>
      <c r="G54" s="213"/>
      <c r="H54" s="213"/>
      <c r="I54" s="213"/>
      <c r="J54" s="213"/>
      <c r="K54" s="213"/>
      <c r="L54" s="214"/>
      <c r="M54" s="213"/>
      <c r="N54" s="213"/>
      <c r="O54" s="213"/>
      <c r="P54" s="213"/>
      <c r="Q54" s="213"/>
      <c r="R54" s="213"/>
      <c r="S54" s="213"/>
      <c r="T54" s="213"/>
      <c r="U54" s="213"/>
    </row>
    <row r="55" spans="2:21" ht="15" customHeight="1">
      <c r="B55" s="232"/>
      <c r="C55" s="213"/>
      <c r="D55" s="213"/>
      <c r="E55" s="213"/>
      <c r="F55" s="213"/>
      <c r="G55" s="213"/>
      <c r="H55" s="213"/>
      <c r="I55" s="213"/>
      <c r="J55" s="213"/>
      <c r="K55" s="213"/>
      <c r="L55" s="214"/>
      <c r="M55" s="213"/>
      <c r="N55" s="213"/>
      <c r="O55" s="213"/>
      <c r="P55" s="213"/>
      <c r="Q55" s="213"/>
      <c r="R55" s="213"/>
      <c r="S55" s="213"/>
      <c r="T55" s="213"/>
      <c r="U55" s="213"/>
    </row>
    <row r="56" spans="1:21" ht="15" customHeight="1">
      <c r="A56" s="206"/>
      <c r="B56" s="232"/>
      <c r="C56" s="230"/>
      <c r="D56" s="232"/>
      <c r="E56" s="232"/>
      <c r="F56" s="232"/>
      <c r="G56" s="231"/>
      <c r="H56" s="231"/>
      <c r="I56" s="231"/>
      <c r="J56" s="231"/>
      <c r="K56" s="231"/>
      <c r="L56" s="214"/>
      <c r="M56" s="213"/>
      <c r="N56" s="213"/>
      <c r="O56" s="213"/>
      <c r="P56" s="213"/>
      <c r="Q56" s="213"/>
      <c r="R56" s="213"/>
      <c r="S56" s="213"/>
      <c r="T56" s="213"/>
      <c r="U56" s="213"/>
    </row>
    <row r="57" spans="1:21" ht="15" customHeight="1">
      <c r="A57" s="206"/>
      <c r="B57" s="213"/>
      <c r="C57" s="213"/>
      <c r="D57" s="213"/>
      <c r="E57" s="213"/>
      <c r="F57" s="213"/>
      <c r="G57" s="213"/>
      <c r="H57" s="213"/>
      <c r="I57" s="213"/>
      <c r="J57" s="213"/>
      <c r="K57" s="213"/>
      <c r="L57" s="214"/>
      <c r="M57" s="213"/>
      <c r="N57" s="213"/>
      <c r="O57" s="213"/>
      <c r="P57" s="213"/>
      <c r="Q57" s="213"/>
      <c r="R57" s="213"/>
      <c r="S57" s="213"/>
      <c r="T57" s="213"/>
      <c r="U57" s="213"/>
    </row>
    <row r="58" spans="2:21" ht="15" customHeight="1">
      <c r="B58" s="213"/>
      <c r="C58" s="213"/>
      <c r="D58" s="213"/>
      <c r="E58" s="213"/>
      <c r="F58" s="213"/>
      <c r="G58" s="213"/>
      <c r="H58" s="213"/>
      <c r="I58" s="213"/>
      <c r="J58" s="213"/>
      <c r="K58" s="213"/>
      <c r="L58" s="213"/>
      <c r="M58" s="213"/>
      <c r="N58" s="213"/>
      <c r="O58" s="213"/>
      <c r="P58" s="213"/>
      <c r="Q58" s="213"/>
      <c r="R58" s="213"/>
      <c r="S58" s="213"/>
      <c r="T58" s="213"/>
      <c r="U58" s="213"/>
    </row>
    <row r="59" spans="2:21" ht="15" customHeight="1">
      <c r="B59" s="213"/>
      <c r="C59" s="213"/>
      <c r="D59" s="213"/>
      <c r="E59" s="213"/>
      <c r="F59" s="213"/>
      <c r="G59" s="213"/>
      <c r="H59" s="213"/>
      <c r="I59" s="213"/>
      <c r="J59" s="213"/>
      <c r="K59" s="213"/>
      <c r="L59" s="213"/>
      <c r="M59" s="213"/>
      <c r="N59" s="213"/>
      <c r="O59" s="213"/>
      <c r="P59" s="213"/>
      <c r="Q59" s="213"/>
      <c r="R59" s="213"/>
      <c r="S59" s="213"/>
      <c r="T59" s="213"/>
      <c r="U59" s="213"/>
    </row>
    <row r="60" spans="2:21" ht="15" customHeight="1">
      <c r="B60" s="213"/>
      <c r="C60" s="213"/>
      <c r="D60" s="213"/>
      <c r="E60" s="213"/>
      <c r="F60" s="213"/>
      <c r="G60" s="213"/>
      <c r="H60" s="213"/>
      <c r="I60" s="213"/>
      <c r="J60" s="213"/>
      <c r="K60" s="213"/>
      <c r="L60" s="213"/>
      <c r="M60" s="213"/>
      <c r="N60" s="213"/>
      <c r="O60" s="213"/>
      <c r="P60" s="213"/>
      <c r="Q60" s="213"/>
      <c r="R60" s="213"/>
      <c r="S60" s="213"/>
      <c r="T60" s="213"/>
      <c r="U60" s="213"/>
    </row>
    <row r="61" spans="2:21" ht="15" customHeight="1">
      <c r="B61" s="213"/>
      <c r="C61" s="213"/>
      <c r="D61" s="213"/>
      <c r="E61" s="213"/>
      <c r="F61" s="213"/>
      <c r="G61" s="213"/>
      <c r="H61" s="213"/>
      <c r="I61" s="213"/>
      <c r="J61" s="213"/>
      <c r="K61" s="213"/>
      <c r="L61" s="213"/>
      <c r="M61" s="213"/>
      <c r="N61" s="213"/>
      <c r="O61" s="213"/>
      <c r="P61" s="213"/>
      <c r="Q61" s="213"/>
      <c r="R61" s="213"/>
      <c r="S61" s="213"/>
      <c r="T61" s="213"/>
      <c r="U61" s="213"/>
    </row>
    <row r="62" spans="2:21" ht="15" customHeight="1">
      <c r="B62" s="213"/>
      <c r="C62" s="213"/>
      <c r="D62" s="213"/>
      <c r="E62" s="213"/>
      <c r="F62" s="213"/>
      <c r="G62" s="213"/>
      <c r="H62" s="213"/>
      <c r="I62" s="213"/>
      <c r="J62" s="213"/>
      <c r="K62" s="213"/>
      <c r="L62" s="213"/>
      <c r="M62" s="213"/>
      <c r="N62" s="213"/>
      <c r="O62" s="213"/>
      <c r="P62" s="213"/>
      <c r="Q62" s="213"/>
      <c r="R62" s="213"/>
      <c r="S62" s="213"/>
      <c r="T62" s="213"/>
      <c r="U62" s="213"/>
    </row>
    <row r="63" spans="2:35" ht="15" customHeight="1">
      <c r="B63" s="213"/>
      <c r="C63" s="213"/>
      <c r="D63" s="213"/>
      <c r="E63" s="213"/>
      <c r="F63" s="213"/>
      <c r="G63" s="213"/>
      <c r="H63" s="213"/>
      <c r="I63" s="213"/>
      <c r="J63" s="213"/>
      <c r="K63" s="213"/>
      <c r="L63" s="213"/>
      <c r="M63" s="213"/>
      <c r="N63" s="213"/>
      <c r="O63" s="213"/>
      <c r="P63" s="213"/>
      <c r="Q63" s="213"/>
      <c r="R63" s="213"/>
      <c r="S63" s="213"/>
      <c r="T63" s="213"/>
      <c r="U63" s="213"/>
      <c r="AC63" s="206"/>
      <c r="AD63" s="206"/>
      <c r="AE63" s="206"/>
      <c r="AF63" s="206"/>
      <c r="AG63" s="206"/>
      <c r="AH63" s="206"/>
      <c r="AI63" s="206"/>
    </row>
    <row r="64" spans="2:35" ht="15" customHeight="1">
      <c r="B64" s="213"/>
      <c r="C64" s="213"/>
      <c r="D64" s="213"/>
      <c r="E64" s="213"/>
      <c r="F64" s="213"/>
      <c r="G64" s="213"/>
      <c r="H64" s="213"/>
      <c r="I64" s="213"/>
      <c r="J64" s="213"/>
      <c r="K64" s="213"/>
      <c r="L64" s="213"/>
      <c r="M64" s="213"/>
      <c r="N64" s="213"/>
      <c r="O64" s="213"/>
      <c r="P64" s="213"/>
      <c r="Q64" s="213"/>
      <c r="R64" s="213"/>
      <c r="S64" s="213"/>
      <c r="T64" s="213"/>
      <c r="U64" s="213"/>
      <c r="V64" s="206"/>
      <c r="W64" s="206"/>
      <c r="X64" s="206"/>
      <c r="Y64" s="206"/>
      <c r="Z64" s="206"/>
      <c r="AA64" s="206"/>
      <c r="AB64" s="206"/>
      <c r="AC64" s="206"/>
      <c r="AD64" s="206"/>
      <c r="AE64" s="206"/>
      <c r="AF64" s="206"/>
      <c r="AG64" s="206"/>
      <c r="AH64" s="206"/>
      <c r="AI64" s="206"/>
    </row>
    <row r="65" spans="2:35" ht="15" customHeight="1">
      <c r="B65" s="213"/>
      <c r="C65" s="213"/>
      <c r="D65" s="213"/>
      <c r="E65" s="213"/>
      <c r="F65" s="213"/>
      <c r="G65" s="213"/>
      <c r="H65" s="213"/>
      <c r="I65" s="213"/>
      <c r="J65" s="213"/>
      <c r="K65" s="213"/>
      <c r="L65" s="213"/>
      <c r="M65" s="213"/>
      <c r="N65" s="213"/>
      <c r="O65" s="213"/>
      <c r="P65" s="213"/>
      <c r="Q65" s="213"/>
      <c r="R65" s="213"/>
      <c r="S65" s="213"/>
      <c r="T65" s="213"/>
      <c r="U65" s="213"/>
      <c r="X65" s="206"/>
      <c r="Y65" s="206"/>
      <c r="Z65" s="206"/>
      <c r="AA65" s="206"/>
      <c r="AB65" s="206"/>
      <c r="AC65" s="206"/>
      <c r="AD65" s="206"/>
      <c r="AE65" s="206"/>
      <c r="AF65" s="206"/>
      <c r="AG65" s="206"/>
      <c r="AH65" s="206"/>
      <c r="AI65" s="206"/>
    </row>
    <row r="66" spans="2:35" ht="15" customHeight="1">
      <c r="B66" s="213"/>
      <c r="C66" s="213"/>
      <c r="D66" s="213"/>
      <c r="E66" s="213"/>
      <c r="F66" s="213"/>
      <c r="G66" s="213"/>
      <c r="H66" s="213"/>
      <c r="I66" s="213"/>
      <c r="J66" s="213"/>
      <c r="K66" s="213"/>
      <c r="L66" s="213"/>
      <c r="M66" s="213"/>
      <c r="N66" s="213"/>
      <c r="O66" s="213"/>
      <c r="P66" s="213"/>
      <c r="Q66" s="213"/>
      <c r="R66" s="213"/>
      <c r="S66" s="213"/>
      <c r="T66" s="213"/>
      <c r="U66" s="213"/>
      <c r="X66" s="206"/>
      <c r="Y66" s="206"/>
      <c r="Z66" s="206"/>
      <c r="AA66" s="206"/>
      <c r="AB66" s="206"/>
      <c r="AC66" s="206"/>
      <c r="AD66" s="206"/>
      <c r="AE66" s="206"/>
      <c r="AF66" s="206"/>
      <c r="AG66" s="206"/>
      <c r="AH66" s="206"/>
      <c r="AI66" s="206"/>
    </row>
    <row r="67" spans="1:35" ht="15" customHeight="1">
      <c r="A67" s="206"/>
      <c r="B67" s="213"/>
      <c r="C67" s="213"/>
      <c r="D67" s="213"/>
      <c r="E67" s="213"/>
      <c r="F67" s="213"/>
      <c r="G67" s="213"/>
      <c r="H67" s="213"/>
      <c r="I67" s="213"/>
      <c r="J67" s="213"/>
      <c r="K67" s="213"/>
      <c r="L67" s="214"/>
      <c r="M67" s="214"/>
      <c r="N67" s="213"/>
      <c r="O67" s="213"/>
      <c r="P67" s="213"/>
      <c r="Q67" s="213"/>
      <c r="R67" s="213"/>
      <c r="S67" s="213"/>
      <c r="T67" s="213"/>
      <c r="U67" s="213"/>
      <c r="X67" s="206"/>
      <c r="Y67" s="206"/>
      <c r="Z67" s="206"/>
      <c r="AA67" s="206"/>
      <c r="AB67" s="206"/>
      <c r="AC67" s="207"/>
      <c r="AD67" s="207"/>
      <c r="AE67" s="207"/>
      <c r="AF67" s="207"/>
      <c r="AG67" s="207"/>
      <c r="AH67" s="207"/>
      <c r="AI67" s="207"/>
    </row>
    <row r="68" spans="1:35" ht="15" customHeight="1">
      <c r="A68" s="207"/>
      <c r="B68" s="213"/>
      <c r="C68" s="213"/>
      <c r="D68" s="213"/>
      <c r="E68" s="213"/>
      <c r="F68" s="213"/>
      <c r="G68" s="213"/>
      <c r="H68" s="213"/>
      <c r="I68" s="213"/>
      <c r="J68" s="213"/>
      <c r="K68" s="213"/>
      <c r="L68" s="213"/>
      <c r="M68" s="213"/>
      <c r="N68" s="213"/>
      <c r="O68" s="213"/>
      <c r="P68" s="213"/>
      <c r="Q68" s="213"/>
      <c r="R68" s="213"/>
      <c r="S68" s="213"/>
      <c r="T68" s="213"/>
      <c r="U68" s="213"/>
      <c r="V68" s="207"/>
      <c r="W68" s="207"/>
      <c r="X68" s="207"/>
      <c r="Y68" s="207"/>
      <c r="Z68" s="207"/>
      <c r="AA68" s="207"/>
      <c r="AB68" s="207"/>
      <c r="AC68" s="207"/>
      <c r="AD68" s="207"/>
      <c r="AE68" s="207"/>
      <c r="AF68" s="207"/>
      <c r="AG68" s="207"/>
      <c r="AH68" s="207"/>
      <c r="AI68" s="207"/>
    </row>
    <row r="69" spans="1:35" ht="15" customHeight="1">
      <c r="A69" s="207"/>
      <c r="B69" s="213"/>
      <c r="C69" s="213"/>
      <c r="D69" s="213"/>
      <c r="E69" s="213"/>
      <c r="F69" s="213"/>
      <c r="G69" s="213"/>
      <c r="H69" s="213"/>
      <c r="I69" s="213"/>
      <c r="J69" s="213"/>
      <c r="K69" s="213"/>
      <c r="L69" s="213"/>
      <c r="M69" s="213"/>
      <c r="N69" s="213"/>
      <c r="O69" s="213"/>
      <c r="P69" s="213"/>
      <c r="Q69" s="213"/>
      <c r="R69" s="213"/>
      <c r="S69" s="213"/>
      <c r="T69" s="213"/>
      <c r="U69" s="213"/>
      <c r="V69" s="207"/>
      <c r="W69" s="207"/>
      <c r="X69" s="207"/>
      <c r="Y69" s="207"/>
      <c r="Z69" s="207"/>
      <c r="AA69" s="207"/>
      <c r="AB69" s="207"/>
      <c r="AC69" s="207"/>
      <c r="AD69" s="207"/>
      <c r="AE69" s="207"/>
      <c r="AF69" s="207"/>
      <c r="AG69" s="207"/>
      <c r="AH69" s="207"/>
      <c r="AI69" s="207"/>
    </row>
    <row r="70" spans="1:35" ht="15" customHeight="1">
      <c r="A70" s="207"/>
      <c r="B70" s="213"/>
      <c r="C70" s="213"/>
      <c r="D70" s="213"/>
      <c r="E70" s="213"/>
      <c r="F70" s="213"/>
      <c r="G70" s="213"/>
      <c r="H70" s="213"/>
      <c r="I70" s="213"/>
      <c r="J70" s="213"/>
      <c r="K70" s="213"/>
      <c r="L70" s="213"/>
      <c r="M70" s="213"/>
      <c r="N70" s="213"/>
      <c r="O70" s="213"/>
      <c r="P70" s="213"/>
      <c r="Q70" s="213"/>
      <c r="R70" s="213"/>
      <c r="S70" s="213"/>
      <c r="T70" s="213"/>
      <c r="U70" s="213"/>
      <c r="V70" s="207"/>
      <c r="W70" s="207"/>
      <c r="X70" s="207"/>
      <c r="Y70" s="207"/>
      <c r="Z70" s="207"/>
      <c r="AA70" s="207"/>
      <c r="AB70" s="207"/>
      <c r="AC70" s="207"/>
      <c r="AD70" s="207"/>
      <c r="AE70" s="207"/>
      <c r="AF70" s="207"/>
      <c r="AG70" s="207"/>
      <c r="AH70" s="207"/>
      <c r="AI70" s="207"/>
    </row>
    <row r="71" spans="1:35" ht="15" customHeight="1">
      <c r="A71" s="207"/>
      <c r="B71" s="213"/>
      <c r="C71" s="213"/>
      <c r="D71" s="213"/>
      <c r="E71" s="213"/>
      <c r="F71" s="213"/>
      <c r="G71" s="213"/>
      <c r="H71" s="213"/>
      <c r="I71" s="213"/>
      <c r="J71" s="213"/>
      <c r="K71" s="213"/>
      <c r="L71" s="213"/>
      <c r="M71" s="213"/>
      <c r="N71" s="213"/>
      <c r="O71" s="213"/>
      <c r="P71" s="213"/>
      <c r="Q71" s="213"/>
      <c r="R71" s="213"/>
      <c r="S71" s="213"/>
      <c r="T71" s="213"/>
      <c r="U71" s="213"/>
      <c r="V71" s="207"/>
      <c r="W71" s="207"/>
      <c r="X71" s="207"/>
      <c r="Y71" s="207"/>
      <c r="Z71" s="207"/>
      <c r="AA71" s="207"/>
      <c r="AB71" s="207"/>
      <c r="AC71" s="207"/>
      <c r="AD71" s="207"/>
      <c r="AE71" s="207"/>
      <c r="AF71" s="207"/>
      <c r="AG71" s="207"/>
      <c r="AH71" s="207"/>
      <c r="AI71" s="207"/>
    </row>
    <row r="72" spans="1:35" ht="15" customHeight="1">
      <c r="A72" s="207"/>
      <c r="B72" s="213"/>
      <c r="C72" s="213"/>
      <c r="D72" s="213"/>
      <c r="E72" s="213"/>
      <c r="F72" s="213"/>
      <c r="G72" s="213"/>
      <c r="H72" s="213"/>
      <c r="I72" s="213"/>
      <c r="J72" s="213"/>
      <c r="K72" s="213"/>
      <c r="L72" s="213"/>
      <c r="M72" s="213"/>
      <c r="N72" s="213"/>
      <c r="O72" s="213"/>
      <c r="P72" s="213"/>
      <c r="Q72" s="213"/>
      <c r="R72" s="213"/>
      <c r="S72" s="213"/>
      <c r="T72" s="213"/>
      <c r="U72" s="213"/>
      <c r="V72" s="207"/>
      <c r="W72" s="207"/>
      <c r="X72" s="207"/>
      <c r="Y72" s="207"/>
      <c r="Z72" s="207"/>
      <c r="AA72" s="207"/>
      <c r="AB72" s="207"/>
      <c r="AC72" s="207"/>
      <c r="AD72" s="207"/>
      <c r="AE72" s="207"/>
      <c r="AF72" s="207"/>
      <c r="AG72" s="207"/>
      <c r="AH72" s="207"/>
      <c r="AI72" s="207"/>
    </row>
    <row r="73" spans="1:35" ht="15" customHeight="1">
      <c r="A73" s="207"/>
      <c r="B73" s="213"/>
      <c r="C73" s="213"/>
      <c r="D73" s="213"/>
      <c r="E73" s="213"/>
      <c r="F73" s="213"/>
      <c r="G73" s="213"/>
      <c r="H73" s="213"/>
      <c r="I73" s="213"/>
      <c r="J73" s="213"/>
      <c r="K73" s="213"/>
      <c r="L73" s="213"/>
      <c r="M73" s="213"/>
      <c r="N73" s="213"/>
      <c r="O73" s="213"/>
      <c r="P73" s="213"/>
      <c r="Q73" s="213"/>
      <c r="R73" s="213"/>
      <c r="S73" s="213"/>
      <c r="T73" s="213"/>
      <c r="U73" s="213"/>
      <c r="V73" s="207"/>
      <c r="W73" s="207"/>
      <c r="X73" s="207"/>
      <c r="Y73" s="207"/>
      <c r="Z73" s="207"/>
      <c r="AA73" s="207"/>
      <c r="AB73" s="207"/>
      <c r="AC73" s="206"/>
      <c r="AD73" s="206"/>
      <c r="AE73" s="206"/>
      <c r="AF73" s="206"/>
      <c r="AG73" s="206"/>
      <c r="AH73" s="206"/>
      <c r="AI73" s="206"/>
    </row>
    <row r="74" spans="1:28" ht="15">
      <c r="A74" s="206"/>
      <c r="L74" s="206"/>
      <c r="M74" s="206"/>
      <c r="N74" s="206"/>
      <c r="O74" s="206"/>
      <c r="P74" s="206"/>
      <c r="Q74" s="206"/>
      <c r="R74" s="206"/>
      <c r="S74" s="206"/>
      <c r="T74" s="206"/>
      <c r="U74" s="206"/>
      <c r="V74" s="206"/>
      <c r="W74" s="206"/>
      <c r="X74" s="206"/>
      <c r="Y74" s="206"/>
      <c r="Z74" s="206"/>
      <c r="AA74" s="206"/>
      <c r="AB74" s="206"/>
    </row>
    <row r="75" spans="12:17" ht="15">
      <c r="L75" s="206"/>
      <c r="M75" s="206"/>
      <c r="N75" s="206"/>
      <c r="O75" s="206"/>
      <c r="P75" s="206"/>
      <c r="Q75" s="206"/>
    </row>
    <row r="76" spans="12:17" ht="15">
      <c r="L76" s="206"/>
      <c r="M76" s="206"/>
      <c r="N76" s="206"/>
      <c r="O76" s="206"/>
      <c r="P76" s="206"/>
      <c r="Q76" s="206"/>
    </row>
  </sheetData>
  <sheetProtection selectLockedCells="1" selectUnlockedCells="1"/>
  <mergeCells count="54">
    <mergeCell ref="N24:O24"/>
    <mergeCell ref="Q24:U24"/>
    <mergeCell ref="N25:O25"/>
    <mergeCell ref="Q25:U25"/>
    <mergeCell ref="P31:U32"/>
    <mergeCell ref="C3:G3"/>
    <mergeCell ref="H3:J3"/>
    <mergeCell ref="N5:U5"/>
    <mergeCell ref="C6:J6"/>
    <mergeCell ref="C7:J8"/>
    <mergeCell ref="C9:J13"/>
    <mergeCell ref="N11:O11"/>
    <mergeCell ref="N12:O12"/>
    <mergeCell ref="N8:O8"/>
    <mergeCell ref="Q8:U8"/>
    <mergeCell ref="C4:H4"/>
    <mergeCell ref="N9:O10"/>
    <mergeCell ref="F43:J43"/>
    <mergeCell ref="F44:J44"/>
    <mergeCell ref="F45:J45"/>
    <mergeCell ref="E35:J35"/>
    <mergeCell ref="F41:J41"/>
    <mergeCell ref="F42:J42"/>
    <mergeCell ref="C41:E41"/>
    <mergeCell ref="F47:J47"/>
    <mergeCell ref="Q11:U11"/>
    <mergeCell ref="Q21:U21"/>
    <mergeCell ref="Q20:U20"/>
    <mergeCell ref="Q18:U18"/>
    <mergeCell ref="N14:O14"/>
    <mergeCell ref="N18:O18"/>
    <mergeCell ref="C14:J15"/>
    <mergeCell ref="N21:O21"/>
    <mergeCell ref="Q22:U22"/>
    <mergeCell ref="F46:J46"/>
    <mergeCell ref="E32:J32"/>
    <mergeCell ref="E33:J33"/>
    <mergeCell ref="N22:O22"/>
    <mergeCell ref="C19:J20"/>
    <mergeCell ref="P29:U30"/>
    <mergeCell ref="N23:O23"/>
    <mergeCell ref="Q23:U23"/>
    <mergeCell ref="N19:O19"/>
    <mergeCell ref="Q19:U19"/>
    <mergeCell ref="N20:O20"/>
    <mergeCell ref="C42:E42"/>
    <mergeCell ref="P9:P10"/>
    <mergeCell ref="Q9:U10"/>
    <mergeCell ref="N15:O16"/>
    <mergeCell ref="P15:P16"/>
    <mergeCell ref="Q15:U16"/>
    <mergeCell ref="Q14:U14"/>
    <mergeCell ref="Q12:U12"/>
    <mergeCell ref="E31:J31"/>
  </mergeCells>
  <conditionalFormatting sqref="E45">
    <cfRule type="containsText" priority="4" dxfId="32" operator="containsText" stopIfTrue="1" text="Offen">
      <formula>NOT(ISERROR(SEARCH("Offen",E45)))</formula>
    </cfRule>
  </conditionalFormatting>
  <conditionalFormatting sqref="E45">
    <cfRule type="expression" priority="3" dxfId="32" stopIfTrue="1">
      <formula>E45="Offen"</formula>
    </cfRule>
  </conditionalFormatting>
  <conditionalFormatting sqref="D45">
    <cfRule type="containsText" priority="2" dxfId="32" operator="containsText" stopIfTrue="1" text="Offen">
      <formula>NOT(ISERROR(SEARCH("Offen",D45)))</formula>
    </cfRule>
  </conditionalFormatting>
  <conditionalFormatting sqref="D45">
    <cfRule type="expression" priority="1" dxfId="32" stopIfTrue="1">
      <formula>D45="Offen"</formula>
    </cfRule>
  </conditionalFormatting>
  <conditionalFormatting sqref="C45">
    <cfRule type="containsText" priority="8" dxfId="32" operator="containsText" stopIfTrue="1" text="Offen">
      <formula>NOT(ISERROR(SEARCH("Offen",C45)))</formula>
    </cfRule>
  </conditionalFormatting>
  <conditionalFormatting sqref="C45">
    <cfRule type="expression" priority="7" dxfId="32" stopIfTrue="1">
      <formula>C45="Offen"</formula>
    </cfRule>
  </conditionalFormatting>
  <hyperlinks>
    <hyperlink ref="P31" r:id="rId1" display="pruefung.design@hs-duesseldorf.de"/>
    <hyperlink ref="P15" r:id="rId2" display="Link"/>
    <hyperlink ref="P14" r:id="rId3" display="Link"/>
    <hyperlink ref="P12" r:id="rId4" display="Link"/>
    <hyperlink ref="P11" r:id="rId5" display="Link"/>
    <hyperlink ref="P9" r:id="rId6" display="Link"/>
    <hyperlink ref="P18" r:id="rId7" display="Link"/>
    <hyperlink ref="P20" r:id="rId8" display="Link"/>
    <hyperlink ref="P21" r:id="rId9" display="https://pbsa.hs-duesseldorf.de/studium/formulare/design/"/>
    <hyperlink ref="P22" r:id="rId10" display="https://pbsa.hs-duesseldorf.de/studium/termine/design"/>
    <hyperlink ref="N5:U5" location="'Planung BA KD'!M11" display="- zum Tabellenblatt Planung BA KD - zum Tabellenblatt Planung BA KD -"/>
    <hyperlink ref="P8" r:id="rId11" display="https://pbsa.hs-duesseldorf.de/studium/studiengaenge/ba_kd"/>
    <hyperlink ref="P23" r:id="rId12" display="Link"/>
    <hyperlink ref="P19" r:id="rId13" display="Link"/>
    <hyperlink ref="P24" r:id="rId14" display="Link"/>
    <hyperlink ref="P25" r:id="rId15" display="Link"/>
  </hyperlinks>
  <printOptions/>
  <pageMargins left="0.7" right="0.7" top="0.7875" bottom="0.7875" header="0.5118055555555555" footer="0.5118055555555555"/>
  <pageSetup horizontalDpi="300" verticalDpi="300" orientation="portrait" r:id="rId16"/>
</worksheet>
</file>

<file path=xl/worksheets/sheet2.xml><?xml version="1.0" encoding="utf-8"?>
<worksheet xmlns="http://schemas.openxmlformats.org/spreadsheetml/2006/main" xmlns:r="http://schemas.openxmlformats.org/officeDocument/2006/relationships">
  <sheetPr>
    <tabColor indexed="31"/>
    <pageSetUpPr fitToPage="1"/>
  </sheetPr>
  <dimension ref="A1:HT262"/>
  <sheetViews>
    <sheetView zoomScale="85" zoomScaleNormal="85" zoomScalePageLayoutView="0" workbookViewId="0" topLeftCell="A1">
      <selection activeCell="B2" sqref="B2:O2"/>
    </sheetView>
  </sheetViews>
  <sheetFormatPr defaultColWidth="11.421875" defaultRowHeight="12.75"/>
  <cols>
    <col min="1" max="1" width="2.7109375" style="4" customWidth="1"/>
    <col min="2" max="2" width="13.421875" style="4" customWidth="1"/>
    <col min="3" max="3" width="85.7109375" style="4" customWidth="1"/>
    <col min="4" max="5" width="5.00390625" style="5" customWidth="1"/>
    <col min="6" max="12" width="2.140625" style="5" customWidth="1"/>
    <col min="13" max="13" width="42.28125" style="4" customWidth="1"/>
    <col min="14" max="14" width="26.7109375" style="4" bestFit="1" customWidth="1"/>
    <col min="15" max="15" width="13.421875" style="4" customWidth="1"/>
    <col min="16" max="16" width="2.7109375" style="321" customWidth="1"/>
    <col min="17" max="17" width="11.421875" style="321" customWidth="1"/>
    <col min="18" max="18" width="11.421875" style="450" customWidth="1"/>
    <col min="19" max="43" width="11.421875" style="128" customWidth="1"/>
    <col min="44" max="66" width="11.421875" style="74" customWidth="1"/>
    <col min="67" max="78" width="11.421875" style="303" customWidth="1"/>
    <col min="79" max="105" width="11.421875" style="74" customWidth="1"/>
    <col min="106" max="16384" width="11.421875" style="4" customWidth="1"/>
  </cols>
  <sheetData>
    <row r="1" spans="1:228" ht="12.75" customHeight="1" thickBot="1">
      <c r="A1" s="298"/>
      <c r="B1" s="297"/>
      <c r="C1" s="2"/>
      <c r="D1" s="6"/>
      <c r="E1" s="6"/>
      <c r="F1" s="6"/>
      <c r="G1" s="6"/>
      <c r="H1" s="6"/>
      <c r="I1" s="6"/>
      <c r="J1" s="6"/>
      <c r="K1" s="6"/>
      <c r="L1" s="6"/>
      <c r="M1" s="2"/>
      <c r="N1" s="2"/>
      <c r="O1" s="2"/>
      <c r="P1" s="330"/>
      <c r="Q1" s="330"/>
      <c r="R1" s="445"/>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4"/>
      <c r="BP1" s="304"/>
      <c r="BQ1" s="30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row>
    <row r="2" spans="1:228" ht="25.5" customHeight="1" thickBot="1">
      <c r="A2" s="2"/>
      <c r="B2" s="434" t="s">
        <v>5</v>
      </c>
      <c r="C2" s="435"/>
      <c r="D2" s="435"/>
      <c r="E2" s="435"/>
      <c r="F2" s="435"/>
      <c r="G2" s="435"/>
      <c r="H2" s="435"/>
      <c r="I2" s="435"/>
      <c r="J2" s="435"/>
      <c r="K2" s="435"/>
      <c r="L2" s="435"/>
      <c r="M2" s="435"/>
      <c r="N2" s="435"/>
      <c r="O2" s="436"/>
      <c r="P2" s="307"/>
      <c r="Q2" s="307"/>
      <c r="R2" s="307"/>
      <c r="S2" s="307"/>
      <c r="T2" s="307"/>
      <c r="U2" s="307"/>
      <c r="V2" s="307"/>
      <c r="W2" s="307"/>
      <c r="X2" s="307"/>
      <c r="Y2" s="307"/>
      <c r="Z2" s="307"/>
      <c r="AA2" s="307"/>
      <c r="AB2" s="307"/>
      <c r="AC2" s="307"/>
      <c r="AD2" s="307"/>
      <c r="AE2" s="30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308"/>
      <c r="BQ2" s="308"/>
      <c r="BR2" s="308"/>
      <c r="BS2" s="308"/>
      <c r="BT2" s="308"/>
      <c r="BU2" s="74"/>
      <c r="BV2" s="74"/>
      <c r="BW2" s="74"/>
      <c r="BX2" s="74"/>
      <c r="BY2" s="74"/>
      <c r="BZ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row>
    <row r="3" spans="1:228" ht="12.75" customHeight="1" thickBot="1">
      <c r="A3" s="2"/>
      <c r="B3" s="2"/>
      <c r="C3" s="2"/>
      <c r="D3" s="6"/>
      <c r="E3" s="6"/>
      <c r="F3" s="6"/>
      <c r="G3" s="6"/>
      <c r="H3" s="6"/>
      <c r="I3" s="6"/>
      <c r="J3" s="6"/>
      <c r="K3" s="6"/>
      <c r="L3" s="6"/>
      <c r="M3" s="2"/>
      <c r="N3" s="2"/>
      <c r="O3" s="2"/>
      <c r="P3" s="307"/>
      <c r="Q3" s="307"/>
      <c r="R3" s="282"/>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308"/>
      <c r="BQ3" s="308"/>
      <c r="BR3" s="308"/>
      <c r="BS3" s="308"/>
      <c r="BT3" s="308"/>
      <c r="BU3" s="74"/>
      <c r="BV3" s="74"/>
      <c r="BW3" s="74"/>
      <c r="BX3" s="74"/>
      <c r="BY3" s="74"/>
      <c r="BZ3" s="74"/>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row>
    <row r="4" spans="1:228" ht="43.5" customHeight="1">
      <c r="A4" s="2"/>
      <c r="B4" s="388" t="s">
        <v>13</v>
      </c>
      <c r="C4" s="389"/>
      <c r="D4" s="399" t="str">
        <f>INFO!$H$3</f>
        <v>Stand der Tabelle: 09.10.2023 - Version: 1.5</v>
      </c>
      <c r="E4" s="399"/>
      <c r="F4" s="399"/>
      <c r="G4" s="399"/>
      <c r="H4" s="399"/>
      <c r="I4" s="399"/>
      <c r="J4" s="399"/>
      <c r="K4" s="399"/>
      <c r="L4" s="399"/>
      <c r="M4" s="399"/>
      <c r="N4" s="399"/>
      <c r="O4" s="92">
        <f>INFO!E35</f>
        <v>45208</v>
      </c>
      <c r="P4" s="309"/>
      <c r="Q4" s="309"/>
      <c r="R4" s="310"/>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308"/>
      <c r="BQ4" s="308"/>
      <c r="BR4" s="308"/>
      <c r="BS4" s="308"/>
      <c r="BT4" s="308"/>
      <c r="BU4" s="74"/>
      <c r="BV4" s="74"/>
      <c r="BW4" s="74"/>
      <c r="BX4" s="74"/>
      <c r="BY4" s="74"/>
      <c r="BZ4" s="74"/>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row>
    <row r="5" spans="1:228" ht="34.5" customHeight="1">
      <c r="A5" s="2"/>
      <c r="B5" s="394" t="str">
        <f>IF(OR(INFO!E31="",INFO!E32="",INFO!E33=""),"Studierende*r:","Studierende*r: "&amp;INFO!E31&amp;", "&amp;INFO!E32&amp;" ("&amp;INFO!E33&amp;")")</f>
        <v>Studierende*r: Mustername, Mustervorname (123456)</v>
      </c>
      <c r="C5" s="395"/>
      <c r="D5" s="15"/>
      <c r="E5" s="15"/>
      <c r="F5" s="15"/>
      <c r="G5" s="15"/>
      <c r="H5" s="15"/>
      <c r="I5" s="15"/>
      <c r="J5" s="15"/>
      <c r="K5" s="15"/>
      <c r="L5" s="15"/>
      <c r="M5" s="396" t="str">
        <f>IF(O68&lt;170,"Gesamt ECTS: "&amp;O68&amp;" - Thesis noch nicht möglich (mind. 170 ECTS)  ",IF(O68&lt;209,"Gesamt ECTS: "&amp;O68&amp;" - Thesisanmeldung möglich (mind. 170 ECTS)  ",IF(O68=210,"Gesamt ECTS: "&amp;O68&amp;" - Bachelor bestanden "&amp;$AT$17&amp;"  ","FEHLER")))</f>
        <v>Gesamt ECTS: 0 - Thesis noch nicht möglich (mind. 170 ECTS)  </v>
      </c>
      <c r="N5" s="397"/>
      <c r="O5" s="398"/>
      <c r="P5" s="311"/>
      <c r="Q5" s="311"/>
      <c r="R5" s="28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308"/>
      <c r="BQ5" s="308"/>
      <c r="BR5" s="308"/>
      <c r="BS5" s="308"/>
      <c r="BT5" s="308"/>
      <c r="BU5" s="74"/>
      <c r="BV5" s="74"/>
      <c r="BW5" s="74"/>
      <c r="BX5" s="74"/>
      <c r="BY5" s="74"/>
      <c r="BZ5" s="74"/>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row>
    <row r="6" spans="1:228" ht="21.75" customHeight="1" thickBot="1">
      <c r="A6" s="2"/>
      <c r="B6" s="187"/>
      <c r="C6" s="188"/>
      <c r="D6" s="188"/>
      <c r="E6" s="188"/>
      <c r="F6" s="188"/>
      <c r="G6" s="188"/>
      <c r="H6" s="188"/>
      <c r="I6" s="188"/>
      <c r="J6" s="188"/>
      <c r="K6" s="188"/>
      <c r="L6" s="188"/>
      <c r="M6" s="189"/>
      <c r="N6" s="190"/>
      <c r="O6" s="191"/>
      <c r="P6" s="311"/>
      <c r="Q6" s="311"/>
      <c r="R6" s="282"/>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308"/>
      <c r="BQ6" s="308"/>
      <c r="BR6" s="308"/>
      <c r="BS6" s="308"/>
      <c r="BT6" s="308"/>
      <c r="BU6" s="74"/>
      <c r="BV6" s="74"/>
      <c r="BW6" s="74"/>
      <c r="BX6" s="74"/>
      <c r="BY6" s="74"/>
      <c r="BZ6" s="74"/>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row>
    <row r="7" spans="1:228" ht="21.75" customHeight="1">
      <c r="A7" s="2"/>
      <c r="B7" s="299" t="s">
        <v>6</v>
      </c>
      <c r="C7" s="400" t="s">
        <v>11</v>
      </c>
      <c r="D7" s="390" t="s">
        <v>7</v>
      </c>
      <c r="E7" s="390" t="s">
        <v>8</v>
      </c>
      <c r="F7" s="410" t="s">
        <v>178</v>
      </c>
      <c r="G7" s="411"/>
      <c r="H7" s="411"/>
      <c r="I7" s="411"/>
      <c r="J7" s="411"/>
      <c r="K7" s="411"/>
      <c r="L7" s="412"/>
      <c r="M7" s="392" t="s">
        <v>14</v>
      </c>
      <c r="N7" s="408" t="s">
        <v>9</v>
      </c>
      <c r="O7" s="421" t="s">
        <v>15</v>
      </c>
      <c r="P7" s="312"/>
      <c r="Q7" s="312"/>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308"/>
      <c r="BQ7" s="308"/>
      <c r="BR7" s="308"/>
      <c r="BS7" s="308"/>
      <c r="BT7" s="308"/>
      <c r="BU7" s="74"/>
      <c r="BV7" s="74"/>
      <c r="BW7" s="74"/>
      <c r="BX7" s="74"/>
      <c r="BY7" s="74"/>
      <c r="BZ7" s="74"/>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row>
    <row r="8" spans="1:228" ht="21.75" customHeight="1" thickBot="1">
      <c r="A8" s="2"/>
      <c r="B8" s="142" t="s">
        <v>10</v>
      </c>
      <c r="C8" s="401"/>
      <c r="D8" s="391"/>
      <c r="E8" s="391"/>
      <c r="F8" s="413"/>
      <c r="G8" s="414"/>
      <c r="H8" s="414"/>
      <c r="I8" s="414"/>
      <c r="J8" s="414"/>
      <c r="K8" s="414"/>
      <c r="L8" s="415"/>
      <c r="M8" s="393"/>
      <c r="N8" s="409"/>
      <c r="O8" s="422"/>
      <c r="P8" s="312"/>
      <c r="Q8" s="312"/>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308"/>
      <c r="BQ8" s="308"/>
      <c r="BR8" s="308"/>
      <c r="BS8" s="308"/>
      <c r="BT8" s="308"/>
      <c r="BU8" s="74"/>
      <c r="BV8" s="74"/>
      <c r="BW8" s="74"/>
      <c r="BX8" s="74"/>
      <c r="BY8" s="74"/>
      <c r="BZ8" s="74"/>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row>
    <row r="9" spans="1:228" ht="24.75" customHeight="1" thickBot="1">
      <c r="A9" s="2"/>
      <c r="B9" s="137"/>
      <c r="C9" s="138" t="s">
        <v>145</v>
      </c>
      <c r="D9" s="139"/>
      <c r="E9" s="139"/>
      <c r="F9" s="139"/>
      <c r="G9" s="139"/>
      <c r="H9" s="139"/>
      <c r="I9" s="139"/>
      <c r="J9" s="139"/>
      <c r="K9" s="139"/>
      <c r="L9" s="139"/>
      <c r="M9" s="139"/>
      <c r="N9" s="140"/>
      <c r="O9" s="141"/>
      <c r="P9" s="312"/>
      <c r="Q9" s="312"/>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308"/>
      <c r="BQ9" s="308"/>
      <c r="BR9" s="308"/>
      <c r="BS9" s="308"/>
      <c r="BT9" s="308"/>
      <c r="BU9" s="74"/>
      <c r="BV9" s="74"/>
      <c r="BW9" s="74"/>
      <c r="BX9" s="74"/>
      <c r="BY9" s="74"/>
      <c r="BZ9" s="74"/>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row>
    <row r="10" spans="1:228" ht="30" customHeight="1">
      <c r="A10" s="2"/>
      <c r="B10" s="129" t="s">
        <v>16</v>
      </c>
      <c r="C10" s="167" t="s">
        <v>180</v>
      </c>
      <c r="D10" s="154">
        <v>14</v>
      </c>
      <c r="E10" s="130">
        <v>14</v>
      </c>
      <c r="F10" s="172">
        <v>1</v>
      </c>
      <c r="G10" s="173">
        <v>2</v>
      </c>
      <c r="H10" s="173">
        <v>3</v>
      </c>
      <c r="I10" s="173">
        <v>4</v>
      </c>
      <c r="J10" s="173">
        <v>5</v>
      </c>
      <c r="K10" s="173">
        <v>6</v>
      </c>
      <c r="L10" s="174">
        <v>7</v>
      </c>
      <c r="M10" s="131">
        <f>IF(AND(C13=C14,C13&lt;&gt;"Bitte per Drop-Down wählen!",C14&lt;&gt;"Bitte per Drop-Down wählen!"),"LV kann nicht doppelt belegt werden!!",IF(S12&gt;2,"FEHLER",IF(OR(R13=1,R14=1),"Bitte LV wählen!","")))</f>
      </c>
      <c r="N10" s="132" t="str">
        <f>IF(OR(M10="LV kann nicht doppelt belegt werden!!",M10="Fehleingabe"),"Fehleingabe",IF(O10&lt;14,"Modul offen",IF(O10=14,"Modul abgeschlossen","Modul offen")))</f>
        <v>Modul offen</v>
      </c>
      <c r="O10" s="133">
        <f>SUM(O11:O14)</f>
        <v>0</v>
      </c>
      <c r="P10" s="313">
        <f>IF(OR(AND(N13="Offen",N14="Offen"),AND(N13="Bestanden",N14="Bestanden")),1,0)</f>
        <v>1</v>
      </c>
      <c r="Q10" s="313"/>
      <c r="R10" s="127"/>
      <c r="S10" s="127"/>
      <c r="T10" s="127"/>
      <c r="U10" s="127"/>
      <c r="V10" s="127"/>
      <c r="W10" s="127"/>
      <c r="X10" s="127"/>
      <c r="Y10" s="127"/>
      <c r="Z10" s="127"/>
      <c r="AA10" s="127"/>
      <c r="AB10" s="127"/>
      <c r="AC10" s="127"/>
      <c r="AD10" s="127"/>
      <c r="AE10" s="127"/>
      <c r="AF10" s="127"/>
      <c r="AG10" s="127"/>
      <c r="AH10" s="127"/>
      <c r="AI10" s="314" t="s">
        <v>10</v>
      </c>
      <c r="AJ10" s="314" t="s">
        <v>11</v>
      </c>
      <c r="AK10" s="314"/>
      <c r="AL10" s="314"/>
      <c r="AM10" s="314"/>
      <c r="AN10" s="315" t="s">
        <v>17</v>
      </c>
      <c r="AO10" s="316"/>
      <c r="AP10" s="316"/>
      <c r="AQ10" s="316"/>
      <c r="AR10" s="282"/>
      <c r="AS10" s="282"/>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308"/>
      <c r="BQ10" s="308"/>
      <c r="BR10" s="308"/>
      <c r="BS10" s="308"/>
      <c r="BT10" s="308"/>
      <c r="BU10" s="74"/>
      <c r="BV10" s="74"/>
      <c r="BW10" s="74"/>
      <c r="BX10" s="74"/>
      <c r="BY10" s="74"/>
      <c r="BZ10" s="74"/>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row>
    <row r="11" spans="1:228" ht="19.5" customHeight="1">
      <c r="A11" s="2"/>
      <c r="B11" s="23"/>
      <c r="C11" s="162" t="str">
        <f>'Planung BA KD'!AK13</f>
        <v>1001-Praktische &amp; theoretische Techniken</v>
      </c>
      <c r="D11" s="155">
        <v>2</v>
      </c>
      <c r="E11" s="24">
        <v>2</v>
      </c>
      <c r="F11" s="96" t="s">
        <v>150</v>
      </c>
      <c r="G11" s="68"/>
      <c r="H11" s="68"/>
      <c r="I11" s="68"/>
      <c r="J11" s="68"/>
      <c r="K11" s="68"/>
      <c r="L11" s="98"/>
      <c r="M11" s="25"/>
      <c r="N11" s="26" t="s">
        <v>143</v>
      </c>
      <c r="O11" s="88">
        <f>IF(OR($N11="Offen",$N11=""),0,IF($N11="Offen",0,$E11))</f>
        <v>0</v>
      </c>
      <c r="P11" s="313"/>
      <c r="Q11" s="313"/>
      <c r="R11" s="127"/>
      <c r="S11" s="127"/>
      <c r="T11" s="127"/>
      <c r="U11" s="127"/>
      <c r="V11" s="127"/>
      <c r="W11" s="127"/>
      <c r="X11" s="127"/>
      <c r="Y11" s="127"/>
      <c r="Z11" s="127"/>
      <c r="AA11" s="127"/>
      <c r="AB11" s="127"/>
      <c r="AC11" s="127"/>
      <c r="AD11" s="127"/>
      <c r="AE11" s="127"/>
      <c r="AF11" s="127"/>
      <c r="AG11" s="127"/>
      <c r="AH11" s="127"/>
      <c r="AI11" s="317" t="s">
        <v>12</v>
      </c>
      <c r="AJ11" s="317" t="s">
        <v>18</v>
      </c>
      <c r="AK11" s="317" t="s">
        <v>18</v>
      </c>
      <c r="AL11" s="317" t="s">
        <v>19</v>
      </c>
      <c r="AM11" s="317"/>
      <c r="AN11" s="318" t="s">
        <v>20</v>
      </c>
      <c r="AO11" s="315" t="s">
        <v>21</v>
      </c>
      <c r="AP11" s="282" t="s">
        <v>22</v>
      </c>
      <c r="AQ11" s="282"/>
      <c r="AR11" s="307" t="s">
        <v>23</v>
      </c>
      <c r="AS11" s="282"/>
      <c r="AT11" s="127" t="s">
        <v>24</v>
      </c>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308"/>
      <c r="BQ11" s="308"/>
      <c r="BR11" s="308"/>
      <c r="BS11" s="308"/>
      <c r="BT11" s="308"/>
      <c r="BU11" s="74"/>
      <c r="BV11" s="74"/>
      <c r="BW11" s="74"/>
      <c r="BX11" s="74"/>
      <c r="BY11" s="74"/>
      <c r="BZ11" s="74"/>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row>
    <row r="12" spans="1:228" ht="19.5" customHeight="1">
      <c r="A12" s="2"/>
      <c r="B12" s="27"/>
      <c r="C12" s="163" t="str">
        <f>'Planung BA KD'!AK14</f>
        <v>1002-Publikation &amp; Produktion</v>
      </c>
      <c r="D12" s="156">
        <v>4</v>
      </c>
      <c r="E12" s="28">
        <v>4</v>
      </c>
      <c r="F12" s="95"/>
      <c r="G12" s="66"/>
      <c r="H12" s="66" t="s">
        <v>150</v>
      </c>
      <c r="I12" s="66"/>
      <c r="J12" s="66"/>
      <c r="K12" s="66"/>
      <c r="L12" s="97"/>
      <c r="M12" s="93"/>
      <c r="N12" s="76" t="s">
        <v>143</v>
      </c>
      <c r="O12" s="86">
        <f>IF(OR($N12="Offen",$N12=""),0,IF($N12="Offen",0,$E12))</f>
        <v>0</v>
      </c>
      <c r="P12" s="313"/>
      <c r="Q12" s="313"/>
      <c r="R12" s="127"/>
      <c r="S12" s="127"/>
      <c r="T12" s="127"/>
      <c r="U12" s="127"/>
      <c r="V12" s="127"/>
      <c r="W12" s="127"/>
      <c r="X12" s="127"/>
      <c r="Y12" s="127"/>
      <c r="Z12" s="127"/>
      <c r="AA12" s="127"/>
      <c r="AB12" s="127"/>
      <c r="AC12" s="127"/>
      <c r="AD12" s="127"/>
      <c r="AE12" s="127"/>
      <c r="AF12" s="127"/>
      <c r="AG12" s="127"/>
      <c r="AH12" s="127"/>
      <c r="AI12" s="317" t="str">
        <f>'Planung BA KD'!B76</f>
        <v>Modul 102</v>
      </c>
      <c r="AJ12" s="317" t="str">
        <f>'Planung BA KD'!C76</f>
        <v>Gestalterische Techniken (Es müssen noch weitere 2 LV aus den 4 Wahlmöglichkeiten belegt 
werden)</v>
      </c>
      <c r="AK12" s="317" t="str">
        <f>AI12&amp;"-"&amp;AJ12</f>
        <v>Modul 102-Gestalterische Techniken (Es müssen noch weitere 2 LV aus den 4 Wahlmöglichkeiten belegt 
werden)</v>
      </c>
      <c r="AL12" s="317"/>
      <c r="AM12" s="127"/>
      <c r="AN12" s="315" t="str">
        <f>C50</f>
        <v>Bitte per Drop-Down wählen!</v>
      </c>
      <c r="AO12" s="319" t="s">
        <v>25</v>
      </c>
      <c r="AP12" s="282">
        <f>COUNTIF(AN12:AN15,AO12)</f>
        <v>0</v>
      </c>
      <c r="AQ12" s="317">
        <f>IF(AP12=MAX($AP$12:$AP$15),1,0)</f>
        <v>1</v>
      </c>
      <c r="AR12" s="318">
        <v>1</v>
      </c>
      <c r="AS12" s="318">
        <f>COUNTIF(AP12:AP15,AR12)</f>
        <v>0</v>
      </c>
      <c r="AT12" s="127" t="str">
        <f>IF(AN12="Bitte per Drop-Down wählen!","Modul/Ausrichtung wählen!",IF(COUNTIF($AN$12:$AN$15,AN12)&lt;=2,"(Kein Schwerpunkt)","(Schwerpunkt: "&amp;AN12&amp;")"))</f>
        <v>Modul/Ausrichtung wählen!</v>
      </c>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308"/>
      <c r="BQ12" s="308"/>
      <c r="BR12" s="308"/>
      <c r="BS12" s="308"/>
      <c r="BT12" s="308"/>
      <c r="BU12" s="74"/>
      <c r="BV12" s="74"/>
      <c r="BW12" s="74"/>
      <c r="BX12" s="74"/>
      <c r="BY12" s="74"/>
      <c r="BZ12" s="74"/>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row>
    <row r="13" spans="1:228" ht="19.5" customHeight="1">
      <c r="A13" s="306"/>
      <c r="B13" s="29"/>
      <c r="C13" s="144" t="s">
        <v>18</v>
      </c>
      <c r="D13" s="155">
        <v>4</v>
      </c>
      <c r="E13" s="24">
        <v>4</v>
      </c>
      <c r="F13" s="96" t="s">
        <v>150</v>
      </c>
      <c r="G13" s="68"/>
      <c r="H13" s="68"/>
      <c r="I13" s="68"/>
      <c r="J13" s="68"/>
      <c r="K13" s="68"/>
      <c r="L13" s="98"/>
      <c r="M13" s="94"/>
      <c r="N13" s="26" t="s">
        <v>143</v>
      </c>
      <c r="O13" s="80">
        <f>IF(C13="Bitte per Drop-Down wählen!",0,IF(AND(C13=C14,C13&lt;&gt;"Bitte per Drop-Down wählen!",C14&lt;&gt;"Bitte per Drop-Down wählen!"),0,IF(OR($N13="Offen",$N13=""),0,IF($N13="Offen",0,$E13))))</f>
        <v>0</v>
      </c>
      <c r="P13" s="313">
        <f>IF(AND($O$13=$O$14,$N$10="Fehleingabe",N13="Offen"),1,IF(AND($O$13=$O$14,$N$10="Fehleingabe",$P$10=1),1,0))</f>
        <v>0</v>
      </c>
      <c r="Q13" s="313"/>
      <c r="R13" s="127">
        <f>IF(AND(C13="Bitte per Drop-Down wählen!",N13="Bestanden"),1,0)</f>
        <v>0</v>
      </c>
      <c r="S13" s="127"/>
      <c r="T13" s="127"/>
      <c r="U13" s="127"/>
      <c r="V13" s="127"/>
      <c r="W13" s="127"/>
      <c r="X13" s="127"/>
      <c r="Y13" s="127"/>
      <c r="Z13" s="127"/>
      <c r="AA13" s="127"/>
      <c r="AB13" s="127"/>
      <c r="AC13" s="127"/>
      <c r="AD13" s="127"/>
      <c r="AE13" s="127"/>
      <c r="AF13" s="127"/>
      <c r="AG13" s="127"/>
      <c r="AH13" s="127"/>
      <c r="AI13" s="317">
        <f>'Planung BA KD'!B77</f>
        <v>1001</v>
      </c>
      <c r="AJ13" s="317" t="str">
        <f>'Planung BA KD'!C77</f>
        <v>Praktische &amp; theoretische Techniken</v>
      </c>
      <c r="AK13" s="317" t="str">
        <f>AI13&amp;"-"&amp;AJ13</f>
        <v>1001-Praktische &amp; theoretische Techniken</v>
      </c>
      <c r="AL13" s="317"/>
      <c r="AM13" s="127"/>
      <c r="AN13" s="315" t="str">
        <f>C53</f>
        <v>Bitte per Drop-Down wählen!</v>
      </c>
      <c r="AO13" s="319" t="s">
        <v>26</v>
      </c>
      <c r="AP13" s="320">
        <f>COUNTIF(AN12:AN15,AO13)</f>
        <v>0</v>
      </c>
      <c r="AQ13" s="317">
        <f>IF(AP13=MAX($AP$12:$AP$15),1,0)</f>
        <v>1</v>
      </c>
      <c r="AR13" s="318">
        <v>2</v>
      </c>
      <c r="AS13" s="282">
        <f>COUNTIF(AP12:AP15,AR13)</f>
        <v>0</v>
      </c>
      <c r="AT13" s="127" t="str">
        <f>IF(AN13="Bitte per Drop-Down wählen!","Modul/Ausrichtung wählen!",IF(COUNTIF($AN$12:$AN$15,AN13)&lt;=2,"(Kein Schwerpunkt)","(Schwerpunkt: "&amp;AN13&amp;")"))</f>
        <v>Modul/Ausrichtung wählen!</v>
      </c>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308"/>
      <c r="BQ13" s="308"/>
      <c r="BR13" s="308"/>
      <c r="BS13" s="308"/>
      <c r="BT13" s="308"/>
      <c r="BU13" s="74"/>
      <c r="BV13" s="74"/>
      <c r="BW13" s="74"/>
      <c r="BX13" s="74"/>
      <c r="BY13" s="74"/>
      <c r="BZ13" s="74"/>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row>
    <row r="14" spans="1:228" ht="19.5" customHeight="1">
      <c r="A14" s="2"/>
      <c r="B14" s="31"/>
      <c r="C14" s="145" t="s">
        <v>18</v>
      </c>
      <c r="D14" s="157">
        <v>4</v>
      </c>
      <c r="E14" s="32">
        <v>4</v>
      </c>
      <c r="F14" s="95"/>
      <c r="G14" s="66" t="s">
        <v>150</v>
      </c>
      <c r="H14" s="66"/>
      <c r="I14" s="66"/>
      <c r="J14" s="66"/>
      <c r="K14" s="66"/>
      <c r="L14" s="97"/>
      <c r="M14" s="33"/>
      <c r="N14" s="77" t="s">
        <v>143</v>
      </c>
      <c r="O14" s="89">
        <f>IF(C14="Bitte per Drop-Down wählen!",0,IF(AND(C13=C14,C13&lt;&gt;"Bitte per Drop-Down wählen!",C14&lt;&gt;"Bitte per Drop-Down wählen!"),0,IF(OR($N14="Offen",$N14=""),0,IF($N14="Offen",0,$E14))))</f>
        <v>0</v>
      </c>
      <c r="P14" s="313">
        <f>IF(AND($O$13=$O$14,$N$10="Fehleingabe",N14="Offen"),1,IF(AND($O$13=$O$14,$N$10="Fehleingabe",$P$10=1),1,0))</f>
        <v>0</v>
      </c>
      <c r="Q14" s="313"/>
      <c r="R14" s="127">
        <f>IF(AND(C14="Bitte per Drop-Down wählen!",N14="Bestanden"),1,0)</f>
        <v>0</v>
      </c>
      <c r="S14" s="127"/>
      <c r="T14" s="127"/>
      <c r="U14" s="127"/>
      <c r="V14" s="127"/>
      <c r="W14" s="127"/>
      <c r="X14" s="127"/>
      <c r="Y14" s="127"/>
      <c r="Z14" s="127"/>
      <c r="AA14" s="127"/>
      <c r="AB14" s="127"/>
      <c r="AC14" s="127"/>
      <c r="AD14" s="127"/>
      <c r="AE14" s="127"/>
      <c r="AF14" s="127"/>
      <c r="AG14" s="127"/>
      <c r="AH14" s="127"/>
      <c r="AI14" s="317">
        <f>'Planung BA KD'!B78</f>
        <v>1002</v>
      </c>
      <c r="AJ14" s="317" t="str">
        <f>'Planung BA KD'!C78</f>
        <v>Publikation &amp; Produktion</v>
      </c>
      <c r="AK14" s="317" t="str">
        <f>AI14&amp;"-"&amp;AJ14</f>
        <v>1002-Publikation &amp; Produktion</v>
      </c>
      <c r="AL14" s="317"/>
      <c r="AM14" s="127"/>
      <c r="AN14" s="315" t="str">
        <f>C56</f>
        <v>Bitte per Drop-Down wählen!</v>
      </c>
      <c r="AO14" s="319" t="s">
        <v>27</v>
      </c>
      <c r="AP14" s="320">
        <f>COUNTIF(AN12:AN15,AO14)</f>
        <v>0</v>
      </c>
      <c r="AQ14" s="317">
        <f>IF(AP14=MAX($AP$12:$AP$15),1,0)</f>
        <v>1</v>
      </c>
      <c r="AR14" s="318">
        <v>3</v>
      </c>
      <c r="AS14" s="282">
        <f>COUNTIF(AP12:AP15,AR14)</f>
        <v>0</v>
      </c>
      <c r="AT14" s="127" t="str">
        <f>IF(AN14="Bitte per Drop-Down wählen!","Modul/Ausrichtung wählen!",IF(COUNTIF($AN$12:$AN$15,AN14)&lt;=2,"(Kein Schwerpunkt)","(Schwerpunkt: "&amp;AN14&amp;")"))</f>
        <v>Modul/Ausrichtung wählen!</v>
      </c>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308"/>
      <c r="BQ14" s="308"/>
      <c r="BR14" s="308"/>
      <c r="BS14" s="308"/>
      <c r="BT14" s="308"/>
      <c r="BU14" s="74"/>
      <c r="BV14" s="74"/>
      <c r="BW14" s="74"/>
      <c r="BX14" s="74"/>
      <c r="BY14" s="74"/>
      <c r="BZ14" s="74"/>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row>
    <row r="15" spans="1:228" ht="24.75" customHeight="1">
      <c r="A15" s="2"/>
      <c r="B15" s="35" t="s">
        <v>28</v>
      </c>
      <c r="C15" s="168" t="s">
        <v>29</v>
      </c>
      <c r="D15" s="183">
        <v>8</v>
      </c>
      <c r="E15" s="184">
        <v>10</v>
      </c>
      <c r="F15" s="175">
        <v>1</v>
      </c>
      <c r="G15" s="176">
        <v>2</v>
      </c>
      <c r="H15" s="176">
        <v>3</v>
      </c>
      <c r="I15" s="176">
        <v>4</v>
      </c>
      <c r="J15" s="176">
        <v>5</v>
      </c>
      <c r="K15" s="176">
        <v>6</v>
      </c>
      <c r="L15" s="177">
        <v>7</v>
      </c>
      <c r="M15" s="36"/>
      <c r="N15" s="37" t="str">
        <f>IF(O15=0,"Modul offen",IF(O15=10,"Modul abgeschlossen","Modul offen"))</f>
        <v>Modul offen</v>
      </c>
      <c r="O15" s="79">
        <f>SUM(O16:O17)</f>
        <v>0</v>
      </c>
      <c r="P15" s="313"/>
      <c r="Q15" s="313"/>
      <c r="R15" s="127"/>
      <c r="S15" s="127"/>
      <c r="T15" s="127"/>
      <c r="U15" s="127"/>
      <c r="V15" s="127"/>
      <c r="W15" s="127"/>
      <c r="X15" s="127"/>
      <c r="Y15" s="127"/>
      <c r="Z15" s="127"/>
      <c r="AA15" s="127"/>
      <c r="AB15" s="127"/>
      <c r="AC15" s="127"/>
      <c r="AD15" s="127"/>
      <c r="AE15" s="127"/>
      <c r="AF15" s="127"/>
      <c r="AG15" s="127"/>
      <c r="AH15" s="127"/>
      <c r="AI15" s="317"/>
      <c r="AJ15" s="317"/>
      <c r="AK15" s="317" t="s">
        <v>18</v>
      </c>
      <c r="AL15" s="317"/>
      <c r="AM15" s="127"/>
      <c r="AN15" s="315" t="str">
        <f>C59</f>
        <v>Bitte per Drop-Down wählen!</v>
      </c>
      <c r="AO15" s="319" t="s">
        <v>30</v>
      </c>
      <c r="AP15" s="320">
        <f>COUNTIF(AN12:AN15,AO15)</f>
        <v>0</v>
      </c>
      <c r="AQ15" s="317">
        <f>IF(AP15=MAX($AP$12:$AP$15),1,0)</f>
        <v>1</v>
      </c>
      <c r="AR15" s="318">
        <v>4</v>
      </c>
      <c r="AS15" s="282">
        <f>COUNTIF(AP12:AP15,AR15)</f>
        <v>0</v>
      </c>
      <c r="AT15" s="127" t="str">
        <f>IF(AN15="Bitte per Drop-Down wählen!","Modul/Ausrichtung wählen!",IF(COUNTIF($AN$12:$AN$15,AN15)&lt;=2,"(Kein Schwerpunkt)","(Schwerpunkt: "&amp;AN15&amp;")"))</f>
        <v>Modul/Ausrichtung wählen!</v>
      </c>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308"/>
      <c r="BQ15" s="308"/>
      <c r="BR15" s="308"/>
      <c r="BS15" s="308"/>
      <c r="BT15" s="308"/>
      <c r="BU15" s="74"/>
      <c r="BV15" s="74"/>
      <c r="BW15" s="74"/>
      <c r="BX15" s="74"/>
      <c r="BY15" s="74"/>
      <c r="BZ15" s="74"/>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row>
    <row r="16" spans="1:228" ht="19.5" customHeight="1">
      <c r="A16" s="2"/>
      <c r="B16" s="29"/>
      <c r="C16" s="162" t="str">
        <f>'Planung BA KD'!AK21</f>
        <v>1009-Form, Farbe &amp; Malerei</v>
      </c>
      <c r="D16" s="155">
        <v>4</v>
      </c>
      <c r="E16" s="24">
        <v>5</v>
      </c>
      <c r="F16" s="96" t="s">
        <v>150</v>
      </c>
      <c r="G16" s="68"/>
      <c r="H16" s="68"/>
      <c r="I16" s="68"/>
      <c r="J16" s="68"/>
      <c r="K16" s="68"/>
      <c r="L16" s="98"/>
      <c r="M16" s="30"/>
      <c r="N16" s="38" t="s">
        <v>143</v>
      </c>
      <c r="O16" s="80">
        <f>IF(OR($N16="Offen",$N16=""),0,IF($N16="Offen",0,$E16))</f>
        <v>0</v>
      </c>
      <c r="P16" s="313"/>
      <c r="Q16" s="313"/>
      <c r="R16" s="127"/>
      <c r="S16" s="127"/>
      <c r="T16" s="127"/>
      <c r="U16" s="127"/>
      <c r="V16" s="127"/>
      <c r="W16" s="127"/>
      <c r="X16" s="127"/>
      <c r="Y16" s="127"/>
      <c r="Z16" s="127"/>
      <c r="AA16" s="127"/>
      <c r="AB16" s="127"/>
      <c r="AC16" s="127"/>
      <c r="AD16" s="127"/>
      <c r="AE16" s="127"/>
      <c r="AF16" s="127"/>
      <c r="AG16" s="127"/>
      <c r="AH16" s="127"/>
      <c r="AI16" s="317">
        <f>'Planung BA KD'!B79</f>
        <v>1003</v>
      </c>
      <c r="AJ16" s="317" t="str">
        <f>'Planung BA KD'!C79</f>
        <v>Modellbau &amp; Fertigung</v>
      </c>
      <c r="AK16" s="317" t="str">
        <f aca="true" t="shared" si="0" ref="AK16:AK31">AI16&amp;"-"&amp;AJ16</f>
        <v>1003-Modellbau &amp; Fertigung</v>
      </c>
      <c r="AL16" s="317">
        <f>COUNTIF('Planung BA KD'!$C$13:$C$14,$AK16)</f>
        <v>0</v>
      </c>
      <c r="AM16" s="317"/>
      <c r="AN16" s="317"/>
      <c r="AO16" s="31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308"/>
      <c r="BQ16" s="308"/>
      <c r="BR16" s="308"/>
      <c r="BS16" s="308"/>
      <c r="BT16" s="308"/>
      <c r="BU16" s="74"/>
      <c r="BV16" s="74"/>
      <c r="BW16" s="74"/>
      <c r="BX16" s="74"/>
      <c r="BY16" s="74"/>
      <c r="BZ16" s="74"/>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row>
    <row r="17" spans="1:228" ht="19.5" customHeight="1">
      <c r="A17" s="2"/>
      <c r="B17" s="39"/>
      <c r="C17" s="164" t="str">
        <f>'Planung BA KD'!AK22</f>
        <v>1010-Körper, Raum &amp; Struktur</v>
      </c>
      <c r="D17" s="158">
        <v>4</v>
      </c>
      <c r="E17" s="40">
        <v>5</v>
      </c>
      <c r="F17" s="95"/>
      <c r="G17" s="66" t="s">
        <v>150</v>
      </c>
      <c r="H17" s="66"/>
      <c r="I17" s="66"/>
      <c r="J17" s="66"/>
      <c r="K17" s="66"/>
      <c r="L17" s="97"/>
      <c r="M17" s="41"/>
      <c r="N17" s="42" t="s">
        <v>143</v>
      </c>
      <c r="O17" s="90">
        <f>IF(OR($N17="Offen",$N17=""),0,IF($N17="Offen",0,$E17))</f>
        <v>0</v>
      </c>
      <c r="P17" s="313"/>
      <c r="Q17" s="313"/>
      <c r="R17" s="127"/>
      <c r="S17" s="127"/>
      <c r="T17" s="127"/>
      <c r="U17" s="127"/>
      <c r="V17" s="127"/>
      <c r="W17" s="127"/>
      <c r="X17" s="127"/>
      <c r="Y17" s="127"/>
      <c r="Z17" s="127"/>
      <c r="AA17" s="127"/>
      <c r="AB17" s="127"/>
      <c r="AC17" s="127"/>
      <c r="AD17" s="127"/>
      <c r="AE17" s="127"/>
      <c r="AF17" s="127"/>
      <c r="AG17" s="127"/>
      <c r="AH17" s="127"/>
      <c r="AI17" s="317">
        <f>'Planung BA KD'!B80</f>
        <v>1004</v>
      </c>
      <c r="AJ17" s="317" t="str">
        <f>'Planung BA KD'!C80</f>
        <v>Visualisierung &amp; Konstruktion / 3D</v>
      </c>
      <c r="AK17" s="317" t="str">
        <f t="shared" si="0"/>
        <v>1004-Visualisierung &amp; Konstruktion / 3D</v>
      </c>
      <c r="AL17" s="317">
        <f>COUNTIF('Planung BA KD'!$C$13:$C$14,$AK17)</f>
        <v>0</v>
      </c>
      <c r="AM17" s="317"/>
      <c r="AN17" s="317"/>
      <c r="AO17" s="317"/>
      <c r="AP17" s="127"/>
      <c r="AQ17" s="127"/>
      <c r="AR17" s="127"/>
      <c r="AS17" s="127"/>
      <c r="AT17" s="127" t="str">
        <f>IF(MAX($AP$12:$AP$15)&lt;=2,"(Kein Schwerpunkt)",VLOOKUP(1,$AQ$12:$AT$15,4,FALSE))</f>
        <v>(Kein Schwerpunkt)</v>
      </c>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308"/>
      <c r="BQ17" s="308"/>
      <c r="BR17" s="308"/>
      <c r="BS17" s="308"/>
      <c r="BT17" s="308"/>
      <c r="BU17" s="74"/>
      <c r="BV17" s="74"/>
      <c r="BW17" s="74"/>
      <c r="BX17" s="74"/>
      <c r="BY17" s="74"/>
      <c r="BZ17" s="74"/>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row>
    <row r="18" spans="1:228" ht="24.75" customHeight="1">
      <c r="A18" s="2"/>
      <c r="B18" s="35" t="s">
        <v>31</v>
      </c>
      <c r="C18" s="168" t="s">
        <v>32</v>
      </c>
      <c r="D18" s="183">
        <v>8</v>
      </c>
      <c r="E18" s="184">
        <v>10</v>
      </c>
      <c r="F18" s="175">
        <v>1</v>
      </c>
      <c r="G18" s="176">
        <v>2</v>
      </c>
      <c r="H18" s="176">
        <v>3</v>
      </c>
      <c r="I18" s="176">
        <v>4</v>
      </c>
      <c r="J18" s="176">
        <v>5</v>
      </c>
      <c r="K18" s="176">
        <v>6</v>
      </c>
      <c r="L18" s="177">
        <v>7</v>
      </c>
      <c r="M18" s="36"/>
      <c r="N18" s="37" t="str">
        <f>IF(O18=0,"Modul offen",IF(O18=10,"Modul abgeschlossen","Modul offen"))</f>
        <v>Modul offen</v>
      </c>
      <c r="O18" s="79">
        <f>SUM(O19:O20)</f>
        <v>0</v>
      </c>
      <c r="P18" s="313"/>
      <c r="Q18" s="313"/>
      <c r="R18" s="127"/>
      <c r="S18" s="127"/>
      <c r="T18" s="127"/>
      <c r="U18" s="127"/>
      <c r="V18" s="127"/>
      <c r="W18" s="127"/>
      <c r="X18" s="127"/>
      <c r="Y18" s="127"/>
      <c r="Z18" s="127"/>
      <c r="AA18" s="127"/>
      <c r="AB18" s="127"/>
      <c r="AC18" s="127"/>
      <c r="AD18" s="127"/>
      <c r="AE18" s="127"/>
      <c r="AF18" s="127"/>
      <c r="AG18" s="127"/>
      <c r="AH18" s="127"/>
      <c r="AI18" s="317">
        <f>'Planung BA KD'!B81</f>
        <v>1005</v>
      </c>
      <c r="AJ18" s="317" t="str">
        <f>'Planung BA KD'!C81</f>
        <v>Fotografie, Video, Audio</v>
      </c>
      <c r="AK18" s="317" t="str">
        <f t="shared" si="0"/>
        <v>1005-Fotografie, Video, Audio</v>
      </c>
      <c r="AL18" s="317">
        <f>COUNTIF('Planung BA KD'!$C$13:$C$14,$AK18)</f>
        <v>0</v>
      </c>
      <c r="AM18" s="317"/>
      <c r="AN18" s="317"/>
      <c r="AO18" s="31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308"/>
      <c r="BQ18" s="308"/>
      <c r="BR18" s="308"/>
      <c r="BS18" s="308"/>
      <c r="BT18" s="308"/>
      <c r="BU18" s="74"/>
      <c r="BV18" s="74"/>
      <c r="BW18" s="74"/>
      <c r="BX18" s="74"/>
      <c r="BY18" s="74"/>
      <c r="BZ18" s="74"/>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row>
    <row r="19" spans="1:228" ht="19.5" customHeight="1">
      <c r="A19" s="2"/>
      <c r="B19" s="29"/>
      <c r="C19" s="162" t="str">
        <f>'Planung BA KD'!AK24</f>
        <v>1011-Zeichnung &amp; Illustration</v>
      </c>
      <c r="D19" s="155">
        <v>4</v>
      </c>
      <c r="E19" s="24">
        <v>5</v>
      </c>
      <c r="F19" s="96" t="s">
        <v>150</v>
      </c>
      <c r="G19" s="68"/>
      <c r="H19" s="68"/>
      <c r="I19" s="68"/>
      <c r="J19" s="68"/>
      <c r="K19" s="68"/>
      <c r="L19" s="98"/>
      <c r="M19" s="30"/>
      <c r="N19" s="38" t="s">
        <v>143</v>
      </c>
      <c r="O19" s="80">
        <f>IF(OR($N19="Offen",$N19=""),0,IF($N19="Offen",0,$E19))</f>
        <v>0</v>
      </c>
      <c r="P19" s="313"/>
      <c r="Q19" s="313"/>
      <c r="R19" s="127"/>
      <c r="S19" s="127"/>
      <c r="T19" s="127"/>
      <c r="U19" s="127"/>
      <c r="V19" s="127"/>
      <c r="W19" s="127"/>
      <c r="X19" s="127"/>
      <c r="Y19" s="127"/>
      <c r="Z19" s="127"/>
      <c r="AA19" s="127"/>
      <c r="AB19" s="127"/>
      <c r="AC19" s="127"/>
      <c r="AD19" s="127"/>
      <c r="AE19" s="127"/>
      <c r="AF19" s="127"/>
      <c r="AG19" s="127"/>
      <c r="AH19" s="127"/>
      <c r="AI19" s="317">
        <f>'Planung BA KD'!B82</f>
        <v>1006</v>
      </c>
      <c r="AJ19" s="317" t="str">
        <f>'Planung BA KD'!C82</f>
        <v>Digitale Technologien</v>
      </c>
      <c r="AK19" s="317" t="str">
        <f t="shared" si="0"/>
        <v>1006-Digitale Technologien</v>
      </c>
      <c r="AL19" s="317">
        <f>COUNTIF('Planung BA KD'!$C$13:$C$14,$AK19)</f>
        <v>0</v>
      </c>
      <c r="AM19" s="317"/>
      <c r="AN19" s="317"/>
      <c r="AO19" s="31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308"/>
      <c r="BQ19" s="308"/>
      <c r="BR19" s="308"/>
      <c r="BS19" s="308"/>
      <c r="BT19" s="308"/>
      <c r="BU19" s="74"/>
      <c r="BV19" s="74"/>
      <c r="BW19" s="74"/>
      <c r="BX19" s="74"/>
      <c r="BY19" s="74"/>
      <c r="BZ19" s="74"/>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row>
    <row r="20" spans="1:228" ht="19.5" customHeight="1">
      <c r="A20" s="2"/>
      <c r="B20" s="39"/>
      <c r="C20" s="164" t="str">
        <f>'Planung BA KD'!AK25</f>
        <v>1012-Fotografie</v>
      </c>
      <c r="D20" s="121">
        <v>4</v>
      </c>
      <c r="E20" s="44">
        <v>5</v>
      </c>
      <c r="F20" s="95"/>
      <c r="G20" s="66" t="s">
        <v>150</v>
      </c>
      <c r="H20" s="66"/>
      <c r="I20" s="66"/>
      <c r="J20" s="66"/>
      <c r="K20" s="66"/>
      <c r="L20" s="97"/>
      <c r="M20" s="41"/>
      <c r="N20" s="42" t="s">
        <v>143</v>
      </c>
      <c r="O20" s="81">
        <f>IF(OR($N20="Offen",$N20=""),0,IF($N20="Offen",0,$E20))</f>
        <v>0</v>
      </c>
      <c r="P20" s="313"/>
      <c r="Q20" s="313"/>
      <c r="R20" s="127"/>
      <c r="S20" s="127"/>
      <c r="T20" s="127"/>
      <c r="U20" s="127"/>
      <c r="V20" s="127"/>
      <c r="W20" s="127"/>
      <c r="X20" s="127"/>
      <c r="Y20" s="127"/>
      <c r="Z20" s="127"/>
      <c r="AA20" s="127"/>
      <c r="AB20" s="127"/>
      <c r="AC20" s="127"/>
      <c r="AD20" s="127"/>
      <c r="AE20" s="127"/>
      <c r="AF20" s="127"/>
      <c r="AG20" s="127"/>
      <c r="AH20" s="127"/>
      <c r="AI20" s="317" t="str">
        <f>'Planung BA KD'!B83</f>
        <v>Modul 103</v>
      </c>
      <c r="AJ20" s="317" t="str">
        <f>'Planung BA KD'!C83</f>
        <v>Gestaltungslabor Fläche &amp; Raum</v>
      </c>
      <c r="AK20" s="317" t="str">
        <f t="shared" si="0"/>
        <v>Modul 103-Gestaltungslabor Fläche &amp; Raum</v>
      </c>
      <c r="AL20" s="317"/>
      <c r="AM20" s="317"/>
      <c r="AN20" s="317"/>
      <c r="AO20" s="31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308"/>
      <c r="BQ20" s="308"/>
      <c r="BR20" s="308"/>
      <c r="BS20" s="308"/>
      <c r="BT20" s="308"/>
      <c r="BU20" s="74"/>
      <c r="BV20" s="74"/>
      <c r="BW20" s="74"/>
      <c r="BX20" s="74"/>
      <c r="BY20" s="74"/>
      <c r="BZ20" s="74"/>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row>
    <row r="21" spans="1:228" ht="24.75" customHeight="1">
      <c r="A21" s="2"/>
      <c r="B21" s="35" t="s">
        <v>33</v>
      </c>
      <c r="C21" s="168" t="s">
        <v>34</v>
      </c>
      <c r="D21" s="183">
        <v>8</v>
      </c>
      <c r="E21" s="184">
        <v>10</v>
      </c>
      <c r="F21" s="175">
        <v>1</v>
      </c>
      <c r="G21" s="176">
        <v>2</v>
      </c>
      <c r="H21" s="176">
        <v>3</v>
      </c>
      <c r="I21" s="176">
        <v>4</v>
      </c>
      <c r="J21" s="176">
        <v>5</v>
      </c>
      <c r="K21" s="176">
        <v>6</v>
      </c>
      <c r="L21" s="177">
        <v>7</v>
      </c>
      <c r="M21" s="45"/>
      <c r="N21" s="37" t="str">
        <f>IF(O21=0,"Modul offen",IF(O21=10,"Modul abgeschlossen","Modul offen"))</f>
        <v>Modul offen</v>
      </c>
      <c r="O21" s="79">
        <f>SUM(O22:O23)</f>
        <v>0</v>
      </c>
      <c r="P21" s="313"/>
      <c r="Q21" s="313"/>
      <c r="R21" s="127"/>
      <c r="S21" s="127"/>
      <c r="T21" s="127"/>
      <c r="U21" s="127"/>
      <c r="V21" s="127"/>
      <c r="W21" s="127"/>
      <c r="X21" s="127"/>
      <c r="Y21" s="127"/>
      <c r="Z21" s="127"/>
      <c r="AA21" s="127"/>
      <c r="AB21" s="127"/>
      <c r="AC21" s="127"/>
      <c r="AD21" s="127"/>
      <c r="AE21" s="127"/>
      <c r="AF21" s="127"/>
      <c r="AG21" s="127"/>
      <c r="AH21" s="127"/>
      <c r="AI21" s="317">
        <f>'Planung BA KD'!B84</f>
        <v>1009</v>
      </c>
      <c r="AJ21" s="317" t="str">
        <f>'Planung BA KD'!C84</f>
        <v>Form, Farbe &amp; Malerei</v>
      </c>
      <c r="AK21" s="317" t="str">
        <f t="shared" si="0"/>
        <v>1009-Form, Farbe &amp; Malerei</v>
      </c>
      <c r="AL21" s="317"/>
      <c r="AM21" s="317"/>
      <c r="AN21" s="317"/>
      <c r="AO21" s="31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308"/>
      <c r="BQ21" s="308"/>
      <c r="BR21" s="308"/>
      <c r="BS21" s="308"/>
      <c r="BT21" s="308"/>
      <c r="BU21" s="74"/>
      <c r="BV21" s="74"/>
      <c r="BW21" s="74"/>
      <c r="BX21" s="74"/>
      <c r="BY21" s="74"/>
      <c r="BZ21" s="74"/>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row>
    <row r="22" spans="1:228" ht="19.5" customHeight="1">
      <c r="A22" s="2"/>
      <c r="B22" s="29"/>
      <c r="C22" s="162" t="str">
        <f>'Planung BA KD'!AK27</f>
        <v>1013-Bewegtbild &amp; Sound</v>
      </c>
      <c r="D22" s="155">
        <v>4</v>
      </c>
      <c r="E22" s="24">
        <v>5</v>
      </c>
      <c r="F22" s="96" t="s">
        <v>150</v>
      </c>
      <c r="G22" s="68"/>
      <c r="H22" s="68"/>
      <c r="I22" s="68"/>
      <c r="J22" s="68"/>
      <c r="K22" s="68"/>
      <c r="L22" s="98"/>
      <c r="M22" s="30"/>
      <c r="N22" s="46" t="s">
        <v>143</v>
      </c>
      <c r="O22" s="80">
        <f>IF(OR($N22="Offen",$N22=""),0,IF($N22="Offen",0,$E22))</f>
        <v>0</v>
      </c>
      <c r="P22" s="313"/>
      <c r="Q22" s="313"/>
      <c r="R22" s="127"/>
      <c r="S22" s="127"/>
      <c r="T22" s="127"/>
      <c r="U22" s="127"/>
      <c r="V22" s="127"/>
      <c r="W22" s="127"/>
      <c r="X22" s="127"/>
      <c r="Y22" s="127"/>
      <c r="Z22" s="127"/>
      <c r="AA22" s="127"/>
      <c r="AB22" s="127"/>
      <c r="AC22" s="127"/>
      <c r="AD22" s="127"/>
      <c r="AE22" s="127"/>
      <c r="AF22" s="127"/>
      <c r="AG22" s="127"/>
      <c r="AH22" s="127"/>
      <c r="AI22" s="317">
        <f>'Planung BA KD'!B85</f>
        <v>1010</v>
      </c>
      <c r="AJ22" s="317" t="str">
        <f>'Planung BA KD'!C85</f>
        <v>Körper, Raum &amp; Struktur</v>
      </c>
      <c r="AK22" s="317" t="str">
        <f t="shared" si="0"/>
        <v>1010-Körper, Raum &amp; Struktur</v>
      </c>
      <c r="AL22" s="317"/>
      <c r="AM22" s="317"/>
      <c r="AN22" s="317"/>
      <c r="AO22" s="31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308"/>
      <c r="BQ22" s="308"/>
      <c r="BR22" s="308"/>
      <c r="BS22" s="308"/>
      <c r="BT22" s="308"/>
      <c r="BU22" s="74"/>
      <c r="BV22" s="74"/>
      <c r="BW22" s="74"/>
      <c r="BX22" s="74"/>
      <c r="BY22" s="74"/>
      <c r="BZ22" s="74"/>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row>
    <row r="23" spans="1:228" ht="19.5" customHeight="1">
      <c r="A23" s="2"/>
      <c r="B23" s="39"/>
      <c r="C23" s="164" t="str">
        <f>'Planung BA KD'!AK28</f>
        <v>1014-Hypermedia &amp; interaktive Systeme</v>
      </c>
      <c r="D23" s="121">
        <v>4</v>
      </c>
      <c r="E23" s="44">
        <v>5</v>
      </c>
      <c r="F23" s="95"/>
      <c r="G23" s="66" t="s">
        <v>150</v>
      </c>
      <c r="H23" s="66"/>
      <c r="I23" s="66"/>
      <c r="J23" s="66"/>
      <c r="K23" s="66"/>
      <c r="L23" s="97"/>
      <c r="M23" s="41"/>
      <c r="N23" s="42" t="s">
        <v>143</v>
      </c>
      <c r="O23" s="81">
        <f>IF(OR($N23="Offen",$N23=""),0,IF($N23="Offen",0,$E23))</f>
        <v>0</v>
      </c>
      <c r="P23" s="313"/>
      <c r="Q23" s="313"/>
      <c r="R23" s="127"/>
      <c r="S23" s="127"/>
      <c r="T23" s="127"/>
      <c r="U23" s="127"/>
      <c r="V23" s="127"/>
      <c r="W23" s="127"/>
      <c r="X23" s="127"/>
      <c r="Y23" s="127"/>
      <c r="Z23" s="127"/>
      <c r="AA23" s="127"/>
      <c r="AB23" s="127"/>
      <c r="AC23" s="127"/>
      <c r="AD23" s="127"/>
      <c r="AE23" s="127"/>
      <c r="AF23" s="127"/>
      <c r="AG23" s="127"/>
      <c r="AH23" s="127"/>
      <c r="AI23" s="317" t="str">
        <f>'Planung BA KD'!B86</f>
        <v>Modul 104</v>
      </c>
      <c r="AJ23" s="317" t="str">
        <f>'Planung BA KD'!C86</f>
        <v>Gestaltungslabor Bild &amp; Narration</v>
      </c>
      <c r="AK23" s="317" t="str">
        <f t="shared" si="0"/>
        <v>Modul 104-Gestaltungslabor Bild &amp; Narration</v>
      </c>
      <c r="AL23" s="317"/>
      <c r="AM23" s="317"/>
      <c r="AN23" s="317"/>
      <c r="AO23" s="31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308"/>
      <c r="BQ23" s="308"/>
      <c r="BR23" s="308"/>
      <c r="BS23" s="308"/>
      <c r="BT23" s="308"/>
      <c r="BU23" s="74"/>
      <c r="BV23" s="74"/>
      <c r="BW23" s="74"/>
      <c r="BX23" s="74"/>
      <c r="BY23" s="74"/>
      <c r="BZ23" s="74"/>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row>
    <row r="24" spans="1:228" ht="24.75" customHeight="1">
      <c r="A24" s="2"/>
      <c r="B24" s="35" t="s">
        <v>35</v>
      </c>
      <c r="C24" s="168" t="s">
        <v>36</v>
      </c>
      <c r="D24" s="183">
        <v>8</v>
      </c>
      <c r="E24" s="184">
        <v>10</v>
      </c>
      <c r="F24" s="175">
        <v>1</v>
      </c>
      <c r="G24" s="176">
        <v>2</v>
      </c>
      <c r="H24" s="176">
        <v>3</v>
      </c>
      <c r="I24" s="176">
        <v>4</v>
      </c>
      <c r="J24" s="176">
        <v>5</v>
      </c>
      <c r="K24" s="176">
        <v>6</v>
      </c>
      <c r="L24" s="177">
        <v>7</v>
      </c>
      <c r="M24" s="45"/>
      <c r="N24" s="37" t="str">
        <f>IF(O24=0,"Modul offen",IF(O24=10,"Modul abgeschlossen","Modul offen"))</f>
        <v>Modul offen</v>
      </c>
      <c r="O24" s="79">
        <f>SUM(O25:O26)</f>
        <v>0</v>
      </c>
      <c r="P24" s="313"/>
      <c r="Q24" s="313"/>
      <c r="R24" s="127"/>
      <c r="S24" s="127"/>
      <c r="T24" s="127"/>
      <c r="U24" s="127"/>
      <c r="V24" s="127"/>
      <c r="W24" s="127"/>
      <c r="X24" s="127"/>
      <c r="Y24" s="127"/>
      <c r="Z24" s="127"/>
      <c r="AA24" s="127"/>
      <c r="AB24" s="127"/>
      <c r="AC24" s="127"/>
      <c r="AD24" s="127"/>
      <c r="AE24" s="127"/>
      <c r="AF24" s="127"/>
      <c r="AG24" s="127"/>
      <c r="AH24" s="127"/>
      <c r="AI24" s="317">
        <f>'Planung BA KD'!B87</f>
        <v>1011</v>
      </c>
      <c r="AJ24" s="317" t="str">
        <f>'Planung BA KD'!C87</f>
        <v>Zeichnung &amp; Illustration</v>
      </c>
      <c r="AK24" s="317" t="str">
        <f t="shared" si="0"/>
        <v>1011-Zeichnung &amp; Illustration</v>
      </c>
      <c r="AL24" s="317"/>
      <c r="AM24" s="317"/>
      <c r="AN24" s="317"/>
      <c r="AO24" s="31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308"/>
      <c r="BQ24" s="308"/>
      <c r="BR24" s="308"/>
      <c r="BS24" s="308"/>
      <c r="BT24" s="308"/>
      <c r="BU24" s="74"/>
      <c r="BV24" s="74"/>
      <c r="BW24" s="74"/>
      <c r="BX24" s="74"/>
      <c r="BY24" s="74"/>
      <c r="BZ24" s="74"/>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row>
    <row r="25" spans="1:228" ht="19.5" customHeight="1">
      <c r="A25" s="2"/>
      <c r="B25" s="29"/>
      <c r="C25" s="162" t="str">
        <f>'Planung BA KD'!AK30</f>
        <v>1015-Sprache &amp; Schreiben</v>
      </c>
      <c r="D25" s="155">
        <v>4</v>
      </c>
      <c r="E25" s="24">
        <v>5</v>
      </c>
      <c r="F25" s="96" t="s">
        <v>150</v>
      </c>
      <c r="G25" s="68"/>
      <c r="H25" s="68"/>
      <c r="I25" s="68"/>
      <c r="J25" s="68"/>
      <c r="K25" s="68"/>
      <c r="L25" s="98"/>
      <c r="M25" s="30"/>
      <c r="N25" s="38" t="s">
        <v>143</v>
      </c>
      <c r="O25" s="80">
        <f>IF(OR($N25="Offen",$N25=""),0,IF($N25="Offen",0,$E25))</f>
        <v>0</v>
      </c>
      <c r="P25" s="313"/>
      <c r="Q25" s="313"/>
      <c r="R25" s="127"/>
      <c r="S25" s="127"/>
      <c r="T25" s="127"/>
      <c r="U25" s="127"/>
      <c r="V25" s="127"/>
      <c r="W25" s="127"/>
      <c r="X25" s="127"/>
      <c r="Y25" s="127"/>
      <c r="Z25" s="127"/>
      <c r="AA25" s="127"/>
      <c r="AB25" s="127"/>
      <c r="AC25" s="127"/>
      <c r="AD25" s="127"/>
      <c r="AE25" s="127"/>
      <c r="AF25" s="127"/>
      <c r="AG25" s="127"/>
      <c r="AH25" s="127"/>
      <c r="AI25" s="317">
        <f>'Planung BA KD'!B88</f>
        <v>1012</v>
      </c>
      <c r="AJ25" s="317" t="str">
        <f>'Planung BA KD'!C88</f>
        <v>Fotografie</v>
      </c>
      <c r="AK25" s="317" t="str">
        <f t="shared" si="0"/>
        <v>1012-Fotografie</v>
      </c>
      <c r="AL25" s="317"/>
      <c r="AM25" s="317"/>
      <c r="AN25" s="317"/>
      <c r="AO25" s="31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308"/>
      <c r="BQ25" s="308"/>
      <c r="BR25" s="308"/>
      <c r="BS25" s="308"/>
      <c r="BT25" s="308"/>
      <c r="BU25" s="74"/>
      <c r="BV25" s="74"/>
      <c r="BW25" s="74"/>
      <c r="BX25" s="74"/>
      <c r="BY25" s="74"/>
      <c r="BZ25" s="74"/>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row>
    <row r="26" spans="1:228" ht="19.5" customHeight="1">
      <c r="A26" s="2"/>
      <c r="B26" s="39"/>
      <c r="C26" s="164" t="str">
        <f>'Planung BA KD'!AK31</f>
        <v>1016-Typografie &amp; Layout</v>
      </c>
      <c r="D26" s="121">
        <v>4</v>
      </c>
      <c r="E26" s="44">
        <v>5</v>
      </c>
      <c r="F26" s="121"/>
      <c r="G26" s="43" t="s">
        <v>150</v>
      </c>
      <c r="H26" s="43"/>
      <c r="I26" s="43"/>
      <c r="J26" s="43"/>
      <c r="K26" s="43"/>
      <c r="L26" s="122"/>
      <c r="M26" s="41"/>
      <c r="N26" s="42" t="s">
        <v>143</v>
      </c>
      <c r="O26" s="81">
        <f>IF(OR($N26="Offen",$N26=""),0,IF($N26="Offen",0,$E26))</f>
        <v>0</v>
      </c>
      <c r="P26" s="313"/>
      <c r="Q26" s="313"/>
      <c r="R26" s="127"/>
      <c r="S26" s="127"/>
      <c r="T26" s="127"/>
      <c r="U26" s="127"/>
      <c r="V26" s="127"/>
      <c r="W26" s="127"/>
      <c r="X26" s="127"/>
      <c r="Y26" s="127"/>
      <c r="Z26" s="127"/>
      <c r="AA26" s="127"/>
      <c r="AB26" s="127"/>
      <c r="AC26" s="127"/>
      <c r="AD26" s="127"/>
      <c r="AE26" s="127"/>
      <c r="AF26" s="127"/>
      <c r="AG26" s="127"/>
      <c r="AH26" s="127"/>
      <c r="AI26" s="317" t="str">
        <f>'Planung BA KD'!B89</f>
        <v>Modul 105</v>
      </c>
      <c r="AJ26" s="317" t="str">
        <f>'Planung BA KD'!C89</f>
        <v>Gestaltungslabor Zeit &amp; Interaktion</v>
      </c>
      <c r="AK26" s="317" t="str">
        <f t="shared" si="0"/>
        <v>Modul 105-Gestaltungslabor Zeit &amp; Interaktion</v>
      </c>
      <c r="AL26" s="317"/>
      <c r="AM26" s="317"/>
      <c r="AN26" s="317"/>
      <c r="AO26" s="31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308"/>
      <c r="BQ26" s="308"/>
      <c r="BR26" s="308"/>
      <c r="BS26" s="308"/>
      <c r="BT26" s="308"/>
      <c r="BU26" s="74"/>
      <c r="BV26" s="74"/>
      <c r="BW26" s="74"/>
      <c r="BX26" s="74"/>
      <c r="BY26" s="74"/>
      <c r="BZ26" s="74"/>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row>
    <row r="27" spans="1:228" ht="30" customHeight="1">
      <c r="A27" s="2"/>
      <c r="B27" s="35" t="s">
        <v>37</v>
      </c>
      <c r="C27" s="169" t="s">
        <v>181</v>
      </c>
      <c r="D27" s="183">
        <v>14</v>
      </c>
      <c r="E27" s="184">
        <v>20</v>
      </c>
      <c r="F27" s="175">
        <v>1</v>
      </c>
      <c r="G27" s="176">
        <v>2</v>
      </c>
      <c r="H27" s="176">
        <v>3</v>
      </c>
      <c r="I27" s="176">
        <v>4</v>
      </c>
      <c r="J27" s="176">
        <v>5</v>
      </c>
      <c r="K27" s="176">
        <v>6</v>
      </c>
      <c r="L27" s="177">
        <v>7</v>
      </c>
      <c r="M27" s="45">
        <f>IF(T28=2,"LV kann nicht doppelt belegt werden!!",IF(T28&gt;2,"Fehleingabe",IF(OR(R28=1,R29=1,R30=1),"Bitte LV wählen!","")))</f>
      </c>
      <c r="N27" s="37" t="str">
        <f>IF(T28&gt;=2,"Fehleingabe",IF(O27=0,"Modul offen",IF(O27=20,"Modul abgeschlossen","Modul offen")))</f>
        <v>Modul offen</v>
      </c>
      <c r="O27" s="79">
        <f>SUM(O28:O31)</f>
        <v>0</v>
      </c>
      <c r="P27" s="313"/>
      <c r="Q27" s="313"/>
      <c r="R27" s="127"/>
      <c r="S27" s="127"/>
      <c r="T27" s="127"/>
      <c r="U27" s="127"/>
      <c r="V27" s="127"/>
      <c r="W27" s="127"/>
      <c r="X27" s="127"/>
      <c r="Y27" s="127"/>
      <c r="Z27" s="127"/>
      <c r="AA27" s="127"/>
      <c r="AB27" s="127"/>
      <c r="AC27" s="127"/>
      <c r="AD27" s="127"/>
      <c r="AE27" s="127"/>
      <c r="AF27" s="127"/>
      <c r="AG27" s="127"/>
      <c r="AH27" s="127"/>
      <c r="AI27" s="317">
        <f>'Planung BA KD'!B90</f>
        <v>1013</v>
      </c>
      <c r="AJ27" s="317" t="str">
        <f>'Planung BA KD'!C90</f>
        <v>Bewegtbild &amp; Sound</v>
      </c>
      <c r="AK27" s="317" t="str">
        <f t="shared" si="0"/>
        <v>1013-Bewegtbild &amp; Sound</v>
      </c>
      <c r="AL27" s="317"/>
      <c r="AM27" s="317"/>
      <c r="AN27" s="317"/>
      <c r="AO27" s="31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308"/>
      <c r="BQ27" s="308"/>
      <c r="BR27" s="308"/>
      <c r="BS27" s="308"/>
      <c r="BT27" s="308"/>
      <c r="BU27" s="74"/>
      <c r="BV27" s="74"/>
      <c r="BW27" s="74"/>
      <c r="BX27" s="74"/>
      <c r="BY27" s="74"/>
      <c r="BZ27" s="74"/>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row>
    <row r="28" spans="1:228" ht="19.5" customHeight="1">
      <c r="A28" s="2"/>
      <c r="B28" s="29"/>
      <c r="C28" s="146" t="s">
        <v>18</v>
      </c>
      <c r="D28" s="155">
        <v>4</v>
      </c>
      <c r="E28" s="24">
        <v>6</v>
      </c>
      <c r="F28" s="96"/>
      <c r="G28" s="68"/>
      <c r="H28" s="68" t="s">
        <v>150</v>
      </c>
      <c r="I28" s="68"/>
      <c r="J28" s="68"/>
      <c r="K28" s="68"/>
      <c r="L28" s="98"/>
      <c r="M28" s="30"/>
      <c r="N28" s="38" t="s">
        <v>143</v>
      </c>
      <c r="O28" s="80">
        <f>IF(C28="Bitte per Drop-Down wählen!",0,IF(C28="Bitte per Drop-Down wählen!",0,IF(P28=1,0,IF(N28="Offen",0,IF(N28="Bestanden",E28,0)))))</f>
        <v>0</v>
      </c>
      <c r="P28" s="313">
        <f>IF(C28="Bitte per Drop-Down wählen!",0,IF(C28=C29,1,IF(C28=C30,1,0)))</f>
        <v>0</v>
      </c>
      <c r="Q28" s="313">
        <f>IF(P28=0,0,IF(AND(P28=1,N28="Offen"),1,IF(AND(P28=1,N28="Bestanden",OR(AND(P29=1,N29="Offen"),AND(P30=1,N30="Offen"))),0,1)))</f>
        <v>0</v>
      </c>
      <c r="R28" s="127">
        <f>IF(AND(C28="Bitte per Drop-Down wählen!",N28="Bestanden"),1,0)</f>
        <v>0</v>
      </c>
      <c r="S28" s="127"/>
      <c r="T28" s="127">
        <f>MAX('Planung BA KD'!AL34:AL54)</f>
        <v>0</v>
      </c>
      <c r="U28" s="127"/>
      <c r="V28" s="127"/>
      <c r="W28" s="127"/>
      <c r="X28" s="127"/>
      <c r="Y28" s="127"/>
      <c r="Z28" s="127"/>
      <c r="AA28" s="127"/>
      <c r="AB28" s="127"/>
      <c r="AC28" s="127"/>
      <c r="AD28" s="127"/>
      <c r="AE28" s="127"/>
      <c r="AF28" s="127"/>
      <c r="AG28" s="127"/>
      <c r="AH28" s="127"/>
      <c r="AI28" s="317">
        <f>'Planung BA KD'!B91</f>
        <v>1014</v>
      </c>
      <c r="AJ28" s="317" t="str">
        <f>'Planung BA KD'!C91</f>
        <v>Hypermedia &amp; interaktive Systeme</v>
      </c>
      <c r="AK28" s="317" t="str">
        <f t="shared" si="0"/>
        <v>1014-Hypermedia &amp; interaktive Systeme</v>
      </c>
      <c r="AL28" s="317"/>
      <c r="AM28" s="317"/>
      <c r="AN28" s="317"/>
      <c r="AO28" s="31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308"/>
      <c r="BQ28" s="308"/>
      <c r="BR28" s="308"/>
      <c r="BS28" s="308"/>
      <c r="BT28" s="308"/>
      <c r="BU28" s="74"/>
      <c r="BV28" s="74"/>
      <c r="BW28" s="74"/>
      <c r="BX28" s="74"/>
      <c r="BY28" s="74"/>
      <c r="BZ28" s="74"/>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row>
    <row r="29" spans="1:228" ht="19.5" customHeight="1">
      <c r="A29" s="2"/>
      <c r="B29" s="47"/>
      <c r="C29" s="147" t="s">
        <v>18</v>
      </c>
      <c r="D29" s="95">
        <v>4</v>
      </c>
      <c r="E29" s="48">
        <v>6</v>
      </c>
      <c r="F29" s="95"/>
      <c r="G29" s="66"/>
      <c r="H29" s="66" t="s">
        <v>150</v>
      </c>
      <c r="I29" s="66"/>
      <c r="J29" s="66"/>
      <c r="K29" s="66"/>
      <c r="L29" s="97"/>
      <c r="M29" s="49"/>
      <c r="N29" s="50" t="s">
        <v>143</v>
      </c>
      <c r="O29" s="82">
        <f>IF(C29="Bitte per Drop-Down wählen!",0,IF(C29="Bitte per Drop-Down wählen!",0,IF(P29=1,0,IF(N29="Offen",0,IF(N29="Bestanden",E29,0)))))</f>
        <v>0</v>
      </c>
      <c r="P29" s="313">
        <f>IF(C29="Bitte per Drop-Down wählen!",0,IF(C29=C28,1,IF(C29=C30,1,0)))</f>
        <v>0</v>
      </c>
      <c r="Q29" s="313">
        <f>IF(P29=0,0,IF(AND(P29=1,N29="Offen"),1,IF(AND(P29=1,N29="Bestanden",OR(AND(P28=1,N28="Offen"),AND(P30=1,N30="Offen"))),0,1)))</f>
        <v>0</v>
      </c>
      <c r="R29" s="127">
        <f>IF(AND(C29="Bitte per Drop-Down wählen!",N29="Bestanden"),1,0)</f>
        <v>0</v>
      </c>
      <c r="S29" s="127"/>
      <c r="T29" s="127"/>
      <c r="U29" s="127"/>
      <c r="V29" s="127"/>
      <c r="W29" s="127"/>
      <c r="X29" s="127"/>
      <c r="Y29" s="127"/>
      <c r="Z29" s="127"/>
      <c r="AA29" s="127"/>
      <c r="AB29" s="127"/>
      <c r="AC29" s="127"/>
      <c r="AD29" s="127"/>
      <c r="AE29" s="127"/>
      <c r="AF29" s="127"/>
      <c r="AG29" s="127"/>
      <c r="AH29" s="127"/>
      <c r="AI29" s="317" t="str">
        <f>'Planung BA KD'!B92</f>
        <v>Modul 106</v>
      </c>
      <c r="AJ29" s="317" t="str">
        <f>'Planung BA KD'!C92</f>
        <v>Gestaltungslabor Schrift &amp; Text</v>
      </c>
      <c r="AK29" s="317" t="str">
        <f t="shared" si="0"/>
        <v>Modul 106-Gestaltungslabor Schrift &amp; Text</v>
      </c>
      <c r="AL29" s="317"/>
      <c r="AM29" s="317"/>
      <c r="AN29" s="317"/>
      <c r="AO29" s="31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308"/>
      <c r="BQ29" s="308"/>
      <c r="BR29" s="308"/>
      <c r="BS29" s="308"/>
      <c r="BT29" s="308"/>
      <c r="BU29" s="74"/>
      <c r="BV29" s="74"/>
      <c r="BW29" s="74"/>
      <c r="BX29" s="74"/>
      <c r="BY29" s="74"/>
      <c r="BZ29" s="74"/>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row>
    <row r="30" spans="1:228" ht="19.5" customHeight="1">
      <c r="A30" s="306"/>
      <c r="B30" s="51"/>
      <c r="C30" s="148" t="s">
        <v>18</v>
      </c>
      <c r="D30" s="96">
        <v>4</v>
      </c>
      <c r="E30" s="52">
        <v>6</v>
      </c>
      <c r="F30" s="96"/>
      <c r="G30" s="68"/>
      <c r="H30" s="68" t="s">
        <v>150</v>
      </c>
      <c r="I30" s="68"/>
      <c r="J30" s="68"/>
      <c r="K30" s="68"/>
      <c r="L30" s="98"/>
      <c r="M30" s="53"/>
      <c r="N30" s="54" t="s">
        <v>143</v>
      </c>
      <c r="O30" s="84">
        <f>IF(C30="Bitte per Drop-Down wählen!",0,IF(C30="Bitte per Drop-Down wählen!",0,IF(P30=1,0,IF(N30="Offen",0,IF(N30="Bestanden",E30,0)))))</f>
        <v>0</v>
      </c>
      <c r="P30" s="313">
        <f>IF(C30="Bitte per Drop-Down wählen!",0,IF(C30=C28,1,IF(C30=C29,1,0)))</f>
        <v>0</v>
      </c>
      <c r="Q30" s="313">
        <f>IF(P30=0,0,IF(AND(P30=1,N30="Offen"),1,IF(AND(P30=1,N30="Bestanden",OR(AND(P28=1,N28="Offen"),AND(P29=1,N29="Offen"))),0,1)))</f>
        <v>0</v>
      </c>
      <c r="R30" s="127">
        <f>IF(AND(C30="Bitte per Drop-Down wählen!",N30="Bestanden"),1,0)</f>
        <v>0</v>
      </c>
      <c r="S30" s="127"/>
      <c r="T30" s="127"/>
      <c r="U30" s="127"/>
      <c r="V30" s="127"/>
      <c r="W30" s="127"/>
      <c r="X30" s="127"/>
      <c r="Y30" s="127"/>
      <c r="Z30" s="127"/>
      <c r="AA30" s="127"/>
      <c r="AB30" s="127"/>
      <c r="AC30" s="127"/>
      <c r="AD30" s="127"/>
      <c r="AE30" s="127"/>
      <c r="AF30" s="127"/>
      <c r="AG30" s="127"/>
      <c r="AH30" s="127"/>
      <c r="AI30" s="317">
        <f>'Planung BA KD'!B93</f>
        <v>1015</v>
      </c>
      <c r="AJ30" s="317" t="str">
        <f>'Planung BA KD'!C93</f>
        <v>Sprache &amp; Schreiben</v>
      </c>
      <c r="AK30" s="317" t="str">
        <f t="shared" si="0"/>
        <v>1015-Sprache &amp; Schreiben</v>
      </c>
      <c r="AL30" s="317"/>
      <c r="AM30" s="317"/>
      <c r="AN30" s="317"/>
      <c r="AO30" s="31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308"/>
      <c r="BQ30" s="308"/>
      <c r="BR30" s="308"/>
      <c r="BS30" s="308"/>
      <c r="BT30" s="308"/>
      <c r="BU30" s="74"/>
      <c r="BV30" s="74"/>
      <c r="BW30" s="74"/>
      <c r="BX30" s="74"/>
      <c r="BY30" s="74"/>
      <c r="BZ30" s="74"/>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row>
    <row r="31" spans="1:228" ht="19.5" customHeight="1">
      <c r="A31" s="2"/>
      <c r="B31" s="39"/>
      <c r="C31" s="164" t="s">
        <v>38</v>
      </c>
      <c r="D31" s="121">
        <v>2</v>
      </c>
      <c r="E31" s="44">
        <v>2</v>
      </c>
      <c r="F31" s="95"/>
      <c r="G31" s="66"/>
      <c r="H31" s="66" t="s">
        <v>150</v>
      </c>
      <c r="I31" s="66"/>
      <c r="J31" s="66"/>
      <c r="K31" s="66"/>
      <c r="L31" s="97"/>
      <c r="M31" s="41"/>
      <c r="N31" s="42" t="s">
        <v>143</v>
      </c>
      <c r="O31" s="81">
        <f>IF(OR($N31="Offen",$N31=""),0,IF($N31="Offen",0,$E31))</f>
        <v>0</v>
      </c>
      <c r="P31" s="313"/>
      <c r="Q31" s="313"/>
      <c r="R31" s="127"/>
      <c r="S31" s="127"/>
      <c r="T31" s="127"/>
      <c r="U31" s="127"/>
      <c r="V31" s="127"/>
      <c r="W31" s="127"/>
      <c r="X31" s="127"/>
      <c r="Y31" s="127"/>
      <c r="Z31" s="127"/>
      <c r="AA31" s="127"/>
      <c r="AB31" s="127"/>
      <c r="AC31" s="127"/>
      <c r="AD31" s="127"/>
      <c r="AE31" s="127"/>
      <c r="AF31" s="127"/>
      <c r="AG31" s="127"/>
      <c r="AH31" s="127"/>
      <c r="AI31" s="317">
        <f>'Planung BA KD'!B94</f>
        <v>1016</v>
      </c>
      <c r="AJ31" s="317" t="str">
        <f>'Planung BA KD'!C94</f>
        <v>Typografie &amp; Layout</v>
      </c>
      <c r="AK31" s="317" t="str">
        <f t="shared" si="0"/>
        <v>1016-Typografie &amp; Layout</v>
      </c>
      <c r="AL31" s="317"/>
      <c r="AM31" s="317"/>
      <c r="AN31" s="317"/>
      <c r="AO31" s="31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308"/>
      <c r="BQ31" s="308"/>
      <c r="BR31" s="308"/>
      <c r="BS31" s="308"/>
      <c r="BT31" s="308"/>
      <c r="BU31" s="74"/>
      <c r="BV31" s="74"/>
      <c r="BW31" s="74"/>
      <c r="BX31" s="74"/>
      <c r="BY31" s="74"/>
      <c r="BZ31" s="74"/>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row>
    <row r="32" spans="1:228" ht="24.75" customHeight="1">
      <c r="A32" s="2"/>
      <c r="B32" s="35" t="s">
        <v>39</v>
      </c>
      <c r="C32" s="170" t="s">
        <v>40</v>
      </c>
      <c r="D32" s="183">
        <v>8</v>
      </c>
      <c r="E32" s="184">
        <v>8</v>
      </c>
      <c r="F32" s="175">
        <v>1</v>
      </c>
      <c r="G32" s="176">
        <v>2</v>
      </c>
      <c r="H32" s="176">
        <v>3</v>
      </c>
      <c r="I32" s="176">
        <v>4</v>
      </c>
      <c r="J32" s="176">
        <v>5</v>
      </c>
      <c r="K32" s="176">
        <v>6</v>
      </c>
      <c r="L32" s="177">
        <v>7</v>
      </c>
      <c r="M32" s="45"/>
      <c r="N32" s="37" t="str">
        <f>IF(O32=0,"Modul offen",IF(O32=8,"Modul abgeschlossen","Modul offen"))</f>
        <v>Modul offen</v>
      </c>
      <c r="O32" s="79">
        <f>SUM(O33:O34)</f>
        <v>0</v>
      </c>
      <c r="P32" s="313"/>
      <c r="Q32" s="313"/>
      <c r="R32" s="127"/>
      <c r="S32" s="127"/>
      <c r="T32" s="127"/>
      <c r="U32" s="127"/>
      <c r="V32" s="127"/>
      <c r="W32" s="127"/>
      <c r="X32" s="127"/>
      <c r="Y32" s="127"/>
      <c r="Z32" s="127"/>
      <c r="AA32" s="127"/>
      <c r="AB32" s="127"/>
      <c r="AC32" s="127"/>
      <c r="AD32" s="127"/>
      <c r="AE32" s="127"/>
      <c r="AF32" s="127"/>
      <c r="AG32" s="127"/>
      <c r="AH32" s="127"/>
      <c r="AI32" s="317" t="str">
        <f>'Planung BA KD'!B95</f>
        <v>Modul 109</v>
      </c>
      <c r="AJ32" s="317" t="str">
        <f>'Planung BA KD'!C95</f>
        <v>Orientierung</v>
      </c>
      <c r="AK32" s="317" t="str">
        <f>AI32&amp;"-"&amp;AJ32</f>
        <v>Modul 109-Orientierung</v>
      </c>
      <c r="AL32" s="317"/>
      <c r="AM32" s="317"/>
      <c r="AN32" s="317"/>
      <c r="AO32" s="31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308"/>
      <c r="BQ32" s="308"/>
      <c r="BR32" s="308"/>
      <c r="BS32" s="308"/>
      <c r="BT32" s="308"/>
      <c r="BU32" s="74"/>
      <c r="BV32" s="74"/>
      <c r="BW32" s="74"/>
      <c r="BX32" s="74"/>
      <c r="BY32" s="74"/>
      <c r="BZ32" s="74"/>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row>
    <row r="33" spans="1:228" ht="19.5" customHeight="1">
      <c r="A33" s="2"/>
      <c r="B33" s="29"/>
      <c r="C33" s="162" t="str">
        <f>'Planung BA KD'!AK57</f>
        <v>1023-Prozesse &amp; Positionen </v>
      </c>
      <c r="D33" s="155">
        <v>4</v>
      </c>
      <c r="E33" s="24">
        <v>4</v>
      </c>
      <c r="F33" s="96"/>
      <c r="G33" s="68"/>
      <c r="H33" s="68" t="s">
        <v>150</v>
      </c>
      <c r="I33" s="68"/>
      <c r="J33" s="68"/>
      <c r="K33" s="68"/>
      <c r="L33" s="98"/>
      <c r="M33" s="30"/>
      <c r="N33" s="38" t="s">
        <v>143</v>
      </c>
      <c r="O33" s="80">
        <f>IF(OR($N33="Offen",$N33=""),0,IF($N33="Offen",0,$E33))</f>
        <v>0</v>
      </c>
      <c r="P33" s="313"/>
      <c r="Q33" s="313"/>
      <c r="R33" s="127"/>
      <c r="S33" s="127"/>
      <c r="T33" s="127"/>
      <c r="U33" s="127"/>
      <c r="V33" s="127"/>
      <c r="W33" s="127"/>
      <c r="X33" s="127"/>
      <c r="Y33" s="127"/>
      <c r="Z33" s="127"/>
      <c r="AA33" s="127"/>
      <c r="AB33" s="127"/>
      <c r="AC33" s="127"/>
      <c r="AD33" s="127"/>
      <c r="AE33" s="127"/>
      <c r="AF33" s="127"/>
      <c r="AG33" s="127"/>
      <c r="AH33" s="127"/>
      <c r="AI33" s="317"/>
      <c r="AJ33" s="317"/>
      <c r="AK33" s="317" t="s">
        <v>18</v>
      </c>
      <c r="AL33" s="317"/>
      <c r="AM33" s="317"/>
      <c r="AN33" s="317"/>
      <c r="AO33" s="31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308"/>
      <c r="BQ33" s="308"/>
      <c r="BR33" s="308"/>
      <c r="BS33" s="308"/>
      <c r="BT33" s="308"/>
      <c r="BU33" s="74"/>
      <c r="BV33" s="74"/>
      <c r="BW33" s="74"/>
      <c r="BX33" s="74"/>
      <c r="BY33" s="74"/>
      <c r="BZ33" s="74"/>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row>
    <row r="34" spans="1:228" ht="19.5" customHeight="1">
      <c r="A34" s="2"/>
      <c r="B34" s="39"/>
      <c r="C34" s="164" t="str">
        <f>'Planung BA KD'!AK58</f>
        <v>1024-Forschungsstrategien</v>
      </c>
      <c r="D34" s="121">
        <v>4</v>
      </c>
      <c r="E34" s="44">
        <v>4</v>
      </c>
      <c r="F34" s="95"/>
      <c r="G34" s="66"/>
      <c r="H34" s="66" t="s">
        <v>150</v>
      </c>
      <c r="I34" s="66"/>
      <c r="J34" s="66"/>
      <c r="K34" s="66"/>
      <c r="L34" s="97"/>
      <c r="M34" s="41"/>
      <c r="N34" s="42" t="s">
        <v>143</v>
      </c>
      <c r="O34" s="81">
        <f>IF(OR($N34="Offen",$N34=""),0,IF($N34="Offen",0,$E34))</f>
        <v>0</v>
      </c>
      <c r="P34" s="313"/>
      <c r="Q34" s="313"/>
      <c r="R34" s="127"/>
      <c r="S34" s="127"/>
      <c r="T34" s="127"/>
      <c r="U34" s="127"/>
      <c r="V34" s="127"/>
      <c r="W34" s="127"/>
      <c r="X34" s="127"/>
      <c r="Y34" s="127"/>
      <c r="Z34" s="127"/>
      <c r="AA34" s="127"/>
      <c r="AB34" s="127"/>
      <c r="AC34" s="127"/>
      <c r="AD34" s="127"/>
      <c r="AE34" s="127"/>
      <c r="AF34" s="127"/>
      <c r="AG34" s="127"/>
      <c r="AH34" s="127"/>
      <c r="AI34" s="317">
        <f>'Planung BA KD'!B96</f>
        <v>1030</v>
      </c>
      <c r="AJ34" s="317" t="str">
        <f>'Planung BA KD'!C96</f>
        <v>Projekt 1</v>
      </c>
      <c r="AK34" s="317" t="str">
        <f aca="true" t="shared" si="1" ref="AK34:AK44">AI34&amp;"-"&amp;AJ34</f>
        <v>1030-Projekt 1</v>
      </c>
      <c r="AL34" s="317">
        <f>COUNTIF('Planung BA KD'!$C$28:$C$30,$AK34)</f>
        <v>0</v>
      </c>
      <c r="AM34" s="317"/>
      <c r="AN34" s="317"/>
      <c r="AO34" s="31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308"/>
      <c r="BQ34" s="308"/>
      <c r="BR34" s="308"/>
      <c r="BS34" s="308"/>
      <c r="BT34" s="308"/>
      <c r="BU34" s="74"/>
      <c r="BV34" s="74"/>
      <c r="BW34" s="74"/>
      <c r="BX34" s="74"/>
      <c r="BY34" s="74"/>
      <c r="BZ34" s="74"/>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row>
    <row r="35" spans="1:228" ht="24.75" customHeight="1">
      <c r="A35" s="2"/>
      <c r="B35" s="35" t="s">
        <v>41</v>
      </c>
      <c r="C35" s="170" t="s">
        <v>42</v>
      </c>
      <c r="D35" s="183">
        <v>8</v>
      </c>
      <c r="E35" s="184">
        <v>8</v>
      </c>
      <c r="F35" s="175">
        <v>1</v>
      </c>
      <c r="G35" s="176">
        <v>2</v>
      </c>
      <c r="H35" s="176">
        <v>3</v>
      </c>
      <c r="I35" s="176">
        <v>4</v>
      </c>
      <c r="J35" s="176">
        <v>5</v>
      </c>
      <c r="K35" s="176">
        <v>6</v>
      </c>
      <c r="L35" s="177">
        <v>7</v>
      </c>
      <c r="M35" s="45"/>
      <c r="N35" s="37" t="str">
        <f>IF(O35=0,"Modul offen",IF(O35=8,"Modul abgeschlossen","Modul offen"))</f>
        <v>Modul offen</v>
      </c>
      <c r="O35" s="79">
        <f>SUM(O36:O37)</f>
        <v>0</v>
      </c>
      <c r="P35" s="313"/>
      <c r="Q35" s="313"/>
      <c r="R35" s="127"/>
      <c r="S35" s="127"/>
      <c r="T35" s="127"/>
      <c r="U35" s="127"/>
      <c r="V35" s="127"/>
      <c r="W35" s="127"/>
      <c r="X35" s="127"/>
      <c r="Y35" s="127"/>
      <c r="Z35" s="127"/>
      <c r="AA35" s="127"/>
      <c r="AB35" s="127"/>
      <c r="AC35" s="127"/>
      <c r="AD35" s="127"/>
      <c r="AE35" s="127"/>
      <c r="AF35" s="127"/>
      <c r="AG35" s="127"/>
      <c r="AH35" s="127"/>
      <c r="AI35" s="317">
        <f>'Planung BA KD'!B97</f>
        <v>1031</v>
      </c>
      <c r="AJ35" s="317" t="str">
        <f>'Planung BA KD'!C97</f>
        <v>Projekt 2</v>
      </c>
      <c r="AK35" s="317" t="str">
        <f t="shared" si="1"/>
        <v>1031-Projekt 2</v>
      </c>
      <c r="AL35" s="317">
        <f>COUNTIF('Planung BA KD'!$C$28:$C$30,$AK35)</f>
        <v>0</v>
      </c>
      <c r="AM35" s="317"/>
      <c r="AN35" s="317"/>
      <c r="AO35" s="31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308"/>
      <c r="BQ35" s="308"/>
      <c r="BR35" s="308"/>
      <c r="BS35" s="308"/>
      <c r="BT35" s="308"/>
      <c r="BU35" s="74"/>
      <c r="BV35" s="74"/>
      <c r="BW35" s="74"/>
      <c r="BX35" s="74"/>
      <c r="BY35" s="74"/>
      <c r="BZ35" s="74"/>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c r="EO35" s="186"/>
      <c r="EP35" s="186"/>
      <c r="EQ35" s="186"/>
      <c r="ER35" s="186"/>
      <c r="ES35" s="186"/>
      <c r="ET35" s="186"/>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row>
    <row r="36" spans="1:228" ht="19.5" customHeight="1">
      <c r="A36" s="2"/>
      <c r="B36" s="55"/>
      <c r="C36" s="162" t="str">
        <f>'Planung BA KD'!AK60</f>
        <v>1025-Kunst- und Bildwissenschaft</v>
      </c>
      <c r="D36" s="155">
        <v>4</v>
      </c>
      <c r="E36" s="24">
        <v>4</v>
      </c>
      <c r="F36" s="96" t="s">
        <v>150</v>
      </c>
      <c r="G36" s="68"/>
      <c r="H36" s="68"/>
      <c r="I36" s="68"/>
      <c r="J36" s="68"/>
      <c r="K36" s="68"/>
      <c r="L36" s="98"/>
      <c r="M36" s="30"/>
      <c r="N36" s="38" t="s">
        <v>143</v>
      </c>
      <c r="O36" s="80">
        <f>IF(OR($N36="Offen",$N36=""),0,IF($N36="Offen",0,$E36))</f>
        <v>0</v>
      </c>
      <c r="P36" s="313"/>
      <c r="Q36" s="313"/>
      <c r="R36" s="127"/>
      <c r="S36" s="127"/>
      <c r="T36" s="127"/>
      <c r="U36" s="127"/>
      <c r="V36" s="127"/>
      <c r="W36" s="127"/>
      <c r="X36" s="127"/>
      <c r="Y36" s="127"/>
      <c r="Z36" s="127"/>
      <c r="AA36" s="127"/>
      <c r="AB36" s="127"/>
      <c r="AC36" s="127"/>
      <c r="AD36" s="127"/>
      <c r="AE36" s="127"/>
      <c r="AF36" s="127"/>
      <c r="AG36" s="127"/>
      <c r="AH36" s="127"/>
      <c r="AI36" s="317">
        <f>'Planung BA KD'!B98</f>
        <v>1032</v>
      </c>
      <c r="AJ36" s="317" t="str">
        <f>'Planung BA KD'!C98</f>
        <v>Projekt 3</v>
      </c>
      <c r="AK36" s="317" t="str">
        <f t="shared" si="1"/>
        <v>1032-Projekt 3</v>
      </c>
      <c r="AL36" s="317">
        <f>COUNTIF('Planung BA KD'!$C$28:$C$30,$AK36)</f>
        <v>0</v>
      </c>
      <c r="AM36" s="317"/>
      <c r="AN36" s="317"/>
      <c r="AO36" s="31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308"/>
      <c r="BQ36" s="308"/>
      <c r="BR36" s="308"/>
      <c r="BS36" s="308"/>
      <c r="BT36" s="308"/>
      <c r="BU36" s="74"/>
      <c r="BV36" s="74"/>
      <c r="BW36" s="74"/>
      <c r="BX36" s="74"/>
      <c r="BY36" s="74"/>
      <c r="BZ36" s="74"/>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row>
    <row r="37" spans="1:228" ht="19.5" customHeight="1" thickBot="1">
      <c r="A37" s="2"/>
      <c r="B37" s="56"/>
      <c r="C37" s="164" t="str">
        <f>'Planung BA KD'!AK61</f>
        <v>1026-Designtheorie &amp; Philosophie</v>
      </c>
      <c r="D37" s="115">
        <v>4</v>
      </c>
      <c r="E37" s="44">
        <v>4</v>
      </c>
      <c r="F37" s="95"/>
      <c r="G37" s="66" t="s">
        <v>150</v>
      </c>
      <c r="H37" s="66"/>
      <c r="I37" s="66"/>
      <c r="J37" s="66"/>
      <c r="K37" s="66"/>
      <c r="L37" s="97"/>
      <c r="M37" s="41"/>
      <c r="N37" s="42" t="s">
        <v>143</v>
      </c>
      <c r="O37" s="81">
        <f>IF(OR($N37="Offen",$N37=""),0,IF($N37="Offen",0,$E37))</f>
        <v>0</v>
      </c>
      <c r="P37" s="313"/>
      <c r="Q37" s="313"/>
      <c r="R37" s="127"/>
      <c r="S37" s="127"/>
      <c r="T37" s="127"/>
      <c r="U37" s="127"/>
      <c r="V37" s="127"/>
      <c r="W37" s="127"/>
      <c r="X37" s="127"/>
      <c r="Y37" s="127"/>
      <c r="Z37" s="127"/>
      <c r="AA37" s="127"/>
      <c r="AB37" s="127"/>
      <c r="AC37" s="127"/>
      <c r="AD37" s="127"/>
      <c r="AE37" s="127"/>
      <c r="AF37" s="127"/>
      <c r="AG37" s="127"/>
      <c r="AH37" s="127"/>
      <c r="AI37" s="317">
        <f>'Planung BA KD'!B99</f>
        <v>1033</v>
      </c>
      <c r="AJ37" s="317" t="str">
        <f>'Planung BA KD'!C99</f>
        <v>Projekt 4</v>
      </c>
      <c r="AK37" s="317" t="str">
        <f t="shared" si="1"/>
        <v>1033-Projekt 4</v>
      </c>
      <c r="AL37" s="317">
        <f>COUNTIF('Planung BA KD'!$C$28:$C$30,$AK37)</f>
        <v>0</v>
      </c>
      <c r="AM37" s="317"/>
      <c r="AN37" s="317"/>
      <c r="AO37" s="31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308"/>
      <c r="BQ37" s="308"/>
      <c r="BR37" s="308"/>
      <c r="BS37" s="308"/>
      <c r="BT37" s="308"/>
      <c r="BU37" s="74"/>
      <c r="BV37" s="74"/>
      <c r="BW37" s="74"/>
      <c r="BX37" s="74"/>
      <c r="BY37" s="74"/>
      <c r="BZ37" s="74"/>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row>
    <row r="38" spans="1:228" ht="24.75" customHeight="1" thickBot="1">
      <c r="A38" s="2"/>
      <c r="B38" s="137"/>
      <c r="C38" s="138" t="s">
        <v>146</v>
      </c>
      <c r="D38" s="139"/>
      <c r="E38" s="139"/>
      <c r="F38" s="139"/>
      <c r="G38" s="139"/>
      <c r="H38" s="139"/>
      <c r="I38" s="139"/>
      <c r="J38" s="139"/>
      <c r="K38" s="139"/>
      <c r="L38" s="139"/>
      <c r="M38" s="139"/>
      <c r="N38" s="140"/>
      <c r="O38" s="141"/>
      <c r="P38" s="313"/>
      <c r="Q38" s="313"/>
      <c r="R38" s="127"/>
      <c r="S38" s="127"/>
      <c r="T38" s="127"/>
      <c r="U38" s="127"/>
      <c r="V38" s="127"/>
      <c r="W38" s="127"/>
      <c r="X38" s="127"/>
      <c r="Y38" s="127"/>
      <c r="Z38" s="127"/>
      <c r="AA38" s="127"/>
      <c r="AB38" s="127"/>
      <c r="AC38" s="127"/>
      <c r="AD38" s="127"/>
      <c r="AE38" s="127"/>
      <c r="AF38" s="127"/>
      <c r="AG38" s="127"/>
      <c r="AH38" s="127"/>
      <c r="AI38" s="317">
        <f>'Planung BA KD'!B100</f>
        <v>1034</v>
      </c>
      <c r="AJ38" s="317" t="str">
        <f>'Planung BA KD'!C100</f>
        <v>Projekt 5</v>
      </c>
      <c r="AK38" s="317" t="str">
        <f t="shared" si="1"/>
        <v>1034-Projekt 5</v>
      </c>
      <c r="AL38" s="317">
        <f>COUNTIF('Planung BA KD'!$C$28:$C$30,$AK38)</f>
        <v>0</v>
      </c>
      <c r="AM38" s="317"/>
      <c r="AN38" s="317"/>
      <c r="AO38" s="31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308"/>
      <c r="BQ38" s="308"/>
      <c r="BR38" s="308"/>
      <c r="BS38" s="308"/>
      <c r="BT38" s="308"/>
      <c r="BU38" s="74"/>
      <c r="BV38" s="74"/>
      <c r="BW38" s="74"/>
      <c r="BX38" s="74"/>
      <c r="BY38" s="74"/>
      <c r="BZ38" s="74"/>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row>
    <row r="39" spans="1:228" ht="24.75" customHeight="1">
      <c r="A39" s="2"/>
      <c r="B39" s="35" t="s">
        <v>43</v>
      </c>
      <c r="C39" s="170" t="s">
        <v>182</v>
      </c>
      <c r="D39" s="183" t="s">
        <v>12</v>
      </c>
      <c r="E39" s="184">
        <v>30</v>
      </c>
      <c r="F39" s="175">
        <v>1</v>
      </c>
      <c r="G39" s="176">
        <v>2</v>
      </c>
      <c r="H39" s="176">
        <v>3</v>
      </c>
      <c r="I39" s="176">
        <v>4</v>
      </c>
      <c r="J39" s="176">
        <v>5</v>
      </c>
      <c r="K39" s="176">
        <v>6</v>
      </c>
      <c r="L39" s="177">
        <v>7</v>
      </c>
      <c r="M39" s="45">
        <f>IF(R40=1,"Bitte LV wählen!","")</f>
      </c>
      <c r="N39" s="37" t="str">
        <f>IF(O39=0,"Modul offen",IF(O39=30,"Modul abgeschlossen","Kombination nicht möglich"))</f>
        <v>Modul offen</v>
      </c>
      <c r="O39" s="79">
        <f>SUM(O40:O40)</f>
        <v>0</v>
      </c>
      <c r="P39" s="313"/>
      <c r="Q39" s="313"/>
      <c r="R39" s="127"/>
      <c r="S39" s="127"/>
      <c r="T39" s="127"/>
      <c r="U39" s="127"/>
      <c r="V39" s="127"/>
      <c r="W39" s="127"/>
      <c r="X39" s="127"/>
      <c r="Y39" s="127"/>
      <c r="Z39" s="127"/>
      <c r="AA39" s="127"/>
      <c r="AB39" s="127"/>
      <c r="AC39" s="127"/>
      <c r="AD39" s="127"/>
      <c r="AE39" s="127"/>
      <c r="AF39" s="127"/>
      <c r="AG39" s="127"/>
      <c r="AH39" s="127"/>
      <c r="AI39" s="317">
        <f>'Planung BA KD'!B101</f>
        <v>1035</v>
      </c>
      <c r="AJ39" s="317" t="str">
        <f>'Planung BA KD'!C101</f>
        <v>Projekt 6</v>
      </c>
      <c r="AK39" s="317" t="str">
        <f t="shared" si="1"/>
        <v>1035-Projekt 6</v>
      </c>
      <c r="AL39" s="317">
        <f>COUNTIF('Planung BA KD'!$C$28:$C$30,$AK39)</f>
        <v>0</v>
      </c>
      <c r="AM39" s="317"/>
      <c r="AN39" s="317"/>
      <c r="AO39" s="31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308"/>
      <c r="BQ39" s="308"/>
      <c r="BR39" s="308"/>
      <c r="BS39" s="308"/>
      <c r="BT39" s="308"/>
      <c r="BU39" s="74"/>
      <c r="BV39" s="74"/>
      <c r="BW39" s="74"/>
      <c r="BX39" s="74"/>
      <c r="BY39" s="74"/>
      <c r="BZ39" s="74"/>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row>
    <row r="40" spans="1:228" ht="19.5" customHeight="1">
      <c r="A40" s="306"/>
      <c r="B40" s="57"/>
      <c r="C40" s="149" t="s">
        <v>18</v>
      </c>
      <c r="D40" s="159"/>
      <c r="E40" s="58">
        <v>30</v>
      </c>
      <c r="F40" s="118"/>
      <c r="G40" s="119"/>
      <c r="H40" s="119"/>
      <c r="I40" s="119" t="s">
        <v>150</v>
      </c>
      <c r="J40" s="119"/>
      <c r="K40" s="119"/>
      <c r="L40" s="120"/>
      <c r="M40" s="59"/>
      <c r="N40" s="34" t="s">
        <v>143</v>
      </c>
      <c r="O40" s="91">
        <f>IF(C40="Bitte per Drop-Down wählen!",0,IF(OR($N40="Offen",$N40=""),0,IF($N40="Offen",0,$E40)))</f>
        <v>0</v>
      </c>
      <c r="P40" s="313"/>
      <c r="Q40" s="313"/>
      <c r="R40" s="127">
        <f>IF(AND(C40="Bitte per Drop-Down wählen!",N40="Bestanden"),1,0)</f>
        <v>0</v>
      </c>
      <c r="S40" s="127"/>
      <c r="T40" s="127"/>
      <c r="U40" s="127"/>
      <c r="V40" s="127"/>
      <c r="W40" s="127"/>
      <c r="X40" s="127"/>
      <c r="Y40" s="127"/>
      <c r="Z40" s="127"/>
      <c r="AA40" s="127"/>
      <c r="AB40" s="127"/>
      <c r="AC40" s="127"/>
      <c r="AD40" s="127"/>
      <c r="AE40" s="127"/>
      <c r="AF40" s="127"/>
      <c r="AG40" s="127"/>
      <c r="AH40" s="127"/>
      <c r="AI40" s="317">
        <f>'Planung BA KD'!B102</f>
        <v>1036</v>
      </c>
      <c r="AJ40" s="317" t="str">
        <f>'Planung BA KD'!C102</f>
        <v>Projekt 7</v>
      </c>
      <c r="AK40" s="317" t="str">
        <f t="shared" si="1"/>
        <v>1036-Projekt 7</v>
      </c>
      <c r="AL40" s="317">
        <f>COUNTIF('Planung BA KD'!$C$28:$C$30,$AK40)</f>
        <v>0</v>
      </c>
      <c r="AM40" s="317"/>
      <c r="AN40" s="317"/>
      <c r="AO40" s="31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308"/>
      <c r="BQ40" s="308"/>
      <c r="BR40" s="308"/>
      <c r="BS40" s="308"/>
      <c r="BT40" s="308"/>
      <c r="BU40" s="74"/>
      <c r="BV40" s="74"/>
      <c r="BW40" s="74"/>
      <c r="BX40" s="74"/>
      <c r="BY40" s="74"/>
      <c r="BZ40" s="74"/>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row>
    <row r="41" spans="1:228" ht="30" customHeight="1">
      <c r="A41" s="103"/>
      <c r="B41" s="35" t="s">
        <v>49</v>
      </c>
      <c r="C41" s="168" t="s">
        <v>183</v>
      </c>
      <c r="D41" s="183">
        <v>4</v>
      </c>
      <c r="E41" s="184">
        <v>4</v>
      </c>
      <c r="F41" s="175">
        <v>1</v>
      </c>
      <c r="G41" s="176">
        <v>2</v>
      </c>
      <c r="H41" s="176">
        <v>3</v>
      </c>
      <c r="I41" s="176">
        <v>4</v>
      </c>
      <c r="J41" s="176">
        <v>5</v>
      </c>
      <c r="K41" s="176">
        <v>6</v>
      </c>
      <c r="L41" s="177">
        <v>7</v>
      </c>
      <c r="M41" s="36">
        <f>IF(S60=2,"LV kann nicht doppelt belegt werden!!",IF(S60&gt;2,"FEHLER",IF(OR(R42=1,R43=1),"Bitte LV wählen!","")))</f>
      </c>
      <c r="N41" s="37" t="str">
        <f>IF(M41="LV kann nicht doppelt belegt werden!!","Fehleingabe",IF(O41=0,"Modul offen",IF(O41=4,"Modul abgeschlossen","Modul offen")))</f>
        <v>Modul offen</v>
      </c>
      <c r="O41" s="79">
        <f>SUM(O42:O43)</f>
        <v>0</v>
      </c>
      <c r="P41" s="313">
        <f>IF(OR(AND(N42="Offen",N43="Offen"),AND(N42="Bestanden",N43="Bestanden")),1,0)</f>
        <v>1</v>
      </c>
      <c r="Q41" s="313"/>
      <c r="R41" s="127"/>
      <c r="S41" s="127"/>
      <c r="T41" s="127"/>
      <c r="U41" s="127"/>
      <c r="V41" s="127"/>
      <c r="W41" s="127"/>
      <c r="X41" s="127"/>
      <c r="Y41" s="127"/>
      <c r="Z41" s="127"/>
      <c r="AA41" s="127"/>
      <c r="AB41" s="127"/>
      <c r="AC41" s="127"/>
      <c r="AD41" s="127"/>
      <c r="AE41" s="127"/>
      <c r="AF41" s="127"/>
      <c r="AG41" s="127"/>
      <c r="AH41" s="127"/>
      <c r="AI41" s="317">
        <f>'Planung BA KD'!B103</f>
        <v>1037</v>
      </c>
      <c r="AJ41" s="317" t="str">
        <f>'Planung BA KD'!C103</f>
        <v>Projekt 8</v>
      </c>
      <c r="AK41" s="317" t="str">
        <f t="shared" si="1"/>
        <v>1037-Projekt 8</v>
      </c>
      <c r="AL41" s="317">
        <f>COUNTIF('Planung BA KD'!$C$28:$C$30,$AK41)</f>
        <v>0</v>
      </c>
      <c r="AM41" s="317"/>
      <c r="AN41" s="317"/>
      <c r="AO41" s="31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308"/>
      <c r="BQ41" s="308"/>
      <c r="BR41" s="308"/>
      <c r="BS41" s="308"/>
      <c r="BT41" s="308"/>
      <c r="BU41" s="74"/>
      <c r="BV41" s="74"/>
      <c r="BW41" s="74"/>
      <c r="BX41" s="74"/>
      <c r="BY41" s="74"/>
      <c r="BZ41" s="74"/>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row>
    <row r="42" spans="1:228" ht="19.5" customHeight="1">
      <c r="A42" s="306"/>
      <c r="B42" s="135"/>
      <c r="C42" s="146" t="s">
        <v>18</v>
      </c>
      <c r="D42" s="155">
        <v>2</v>
      </c>
      <c r="E42" s="24">
        <v>2</v>
      </c>
      <c r="F42" s="96"/>
      <c r="G42" s="68"/>
      <c r="H42" s="68"/>
      <c r="I42" s="68"/>
      <c r="J42" s="68"/>
      <c r="K42" s="68" t="s">
        <v>150</v>
      </c>
      <c r="L42" s="98"/>
      <c r="M42" s="30"/>
      <c r="N42" s="38" t="s">
        <v>143</v>
      </c>
      <c r="O42" s="80">
        <f>IF(C42="Bitte per Drop-Down wählen!",0,IF(S60=2,0,IF(OR($N42="Offen",$N42=""),0,IF($N42="Offen",0,$E42))))</f>
        <v>0</v>
      </c>
      <c r="P42" s="313"/>
      <c r="Q42" s="313"/>
      <c r="R42" s="127">
        <f>IF(AND(C42="Bitte per Drop-Down wählen!",N42="Bestanden"),1,0)</f>
        <v>0</v>
      </c>
      <c r="S42" s="127"/>
      <c r="T42" s="127"/>
      <c r="U42" s="127"/>
      <c r="V42" s="127"/>
      <c r="W42" s="127"/>
      <c r="X42" s="127"/>
      <c r="Y42" s="127"/>
      <c r="Z42" s="127"/>
      <c r="AA42" s="127"/>
      <c r="AB42" s="127"/>
      <c r="AC42" s="127"/>
      <c r="AD42" s="127"/>
      <c r="AE42" s="127"/>
      <c r="AF42" s="127"/>
      <c r="AG42" s="127"/>
      <c r="AH42" s="127"/>
      <c r="AI42" s="317">
        <f>'Planung BA KD'!B104</f>
        <v>1038</v>
      </c>
      <c r="AJ42" s="317" t="str">
        <f>'Planung BA KD'!C104</f>
        <v>Projekt 9</v>
      </c>
      <c r="AK42" s="317" t="str">
        <f t="shared" si="1"/>
        <v>1038-Projekt 9</v>
      </c>
      <c r="AL42" s="317">
        <f>COUNTIF('Planung BA KD'!$C$28:$C$30,$AK42)</f>
        <v>0</v>
      </c>
      <c r="AM42" s="317"/>
      <c r="AN42" s="317"/>
      <c r="AO42" s="31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308"/>
      <c r="BQ42" s="308"/>
      <c r="BR42" s="308"/>
      <c r="BS42" s="308"/>
      <c r="BT42" s="308"/>
      <c r="BU42" s="74"/>
      <c r="BV42" s="74"/>
      <c r="BW42" s="74"/>
      <c r="BX42" s="74"/>
      <c r="BY42" s="74"/>
      <c r="BZ42" s="74"/>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row>
    <row r="43" spans="1:228" ht="19.5" customHeight="1">
      <c r="A43" s="134"/>
      <c r="B43" s="136"/>
      <c r="C43" s="150" t="s">
        <v>18</v>
      </c>
      <c r="D43" s="121">
        <v>2</v>
      </c>
      <c r="E43" s="44">
        <v>2</v>
      </c>
      <c r="F43" s="121"/>
      <c r="G43" s="43"/>
      <c r="H43" s="43"/>
      <c r="I43" s="43"/>
      <c r="J43" s="43"/>
      <c r="K43" s="43" t="s">
        <v>150</v>
      </c>
      <c r="L43" s="122"/>
      <c r="M43" s="41"/>
      <c r="N43" s="42" t="s">
        <v>143</v>
      </c>
      <c r="O43" s="81">
        <f>IF(C43="Bitte per Drop-Down wählen!",0,IF(S60=2,0,IF(OR($N43="Offen",$N43=""),0,IF($N43="Offen",0,$E43))))</f>
        <v>0</v>
      </c>
      <c r="P43" s="313"/>
      <c r="Q43" s="313"/>
      <c r="R43" s="127">
        <f>IF(AND(C43="Bitte per Drop-Down wählen!",N43="Bestanden"),1,0)</f>
        <v>0</v>
      </c>
      <c r="S43" s="127"/>
      <c r="T43" s="127"/>
      <c r="U43" s="127"/>
      <c r="V43" s="127"/>
      <c r="W43" s="127"/>
      <c r="X43" s="127"/>
      <c r="Y43" s="127"/>
      <c r="Z43" s="127"/>
      <c r="AA43" s="127"/>
      <c r="AB43" s="127"/>
      <c r="AC43" s="127"/>
      <c r="AD43" s="127"/>
      <c r="AE43" s="127"/>
      <c r="AF43" s="127"/>
      <c r="AG43" s="127"/>
      <c r="AH43" s="127"/>
      <c r="AI43" s="317">
        <f>'Planung BA KD'!B105</f>
        <v>1039</v>
      </c>
      <c r="AJ43" s="317" t="str">
        <f>'Planung BA KD'!C105</f>
        <v>Projekt 10</v>
      </c>
      <c r="AK43" s="317" t="str">
        <f t="shared" si="1"/>
        <v>1039-Projekt 10</v>
      </c>
      <c r="AL43" s="317">
        <f>COUNTIF('Planung BA KD'!$C$28:$C$30,$AK43)</f>
        <v>0</v>
      </c>
      <c r="AM43" s="317"/>
      <c r="AN43" s="317"/>
      <c r="AO43" s="31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308"/>
      <c r="BQ43" s="308"/>
      <c r="BR43" s="308"/>
      <c r="BS43" s="308"/>
      <c r="BT43" s="308"/>
      <c r="BU43" s="74"/>
      <c r="BV43" s="74"/>
      <c r="BW43" s="74"/>
      <c r="BX43" s="74"/>
      <c r="BY43" s="74"/>
      <c r="BZ43" s="74"/>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row>
    <row r="44" spans="1:228" ht="30" customHeight="1">
      <c r="A44" s="104"/>
      <c r="B44" s="35" t="s">
        <v>50</v>
      </c>
      <c r="C44" s="168" t="s">
        <v>184</v>
      </c>
      <c r="D44" s="183">
        <v>12</v>
      </c>
      <c r="E44" s="184">
        <v>18</v>
      </c>
      <c r="F44" s="175">
        <v>1</v>
      </c>
      <c r="G44" s="176">
        <v>2</v>
      </c>
      <c r="H44" s="176">
        <v>3</v>
      </c>
      <c r="I44" s="176">
        <v>4</v>
      </c>
      <c r="J44" s="176">
        <v>5</v>
      </c>
      <c r="K44" s="176">
        <v>6</v>
      </c>
      <c r="L44" s="177">
        <v>7</v>
      </c>
      <c r="M44" s="45">
        <f>IF(OR(R45=1,R46=1,R47=1),"Bitte LV wählen!","")</f>
      </c>
      <c r="N44" s="37" t="str">
        <f>IF(O44=0,"Modul offen",IF(O44=18,"Modul abgeschlossen","Modul offen"))</f>
        <v>Modul offen</v>
      </c>
      <c r="O44" s="79">
        <f>SUM(O45:O47)</f>
        <v>0</v>
      </c>
      <c r="P44" s="313"/>
      <c r="Q44" s="313"/>
      <c r="R44" s="127"/>
      <c r="S44" s="127"/>
      <c r="T44" s="127"/>
      <c r="U44" s="127"/>
      <c r="V44" s="127"/>
      <c r="W44" s="127"/>
      <c r="X44" s="127"/>
      <c r="Y44" s="127"/>
      <c r="Z44" s="127"/>
      <c r="AA44" s="127"/>
      <c r="AB44" s="127"/>
      <c r="AC44" s="127"/>
      <c r="AD44" s="127"/>
      <c r="AE44" s="127"/>
      <c r="AF44" s="127"/>
      <c r="AG44" s="127"/>
      <c r="AH44" s="127"/>
      <c r="AI44" s="317">
        <v>1040</v>
      </c>
      <c r="AJ44" s="317" t="s">
        <v>187</v>
      </c>
      <c r="AK44" s="317" t="str">
        <f t="shared" si="1"/>
        <v>1040-Projekt 11 </v>
      </c>
      <c r="AL44" s="317">
        <f>COUNTIF('Planung BA KD'!$C$28:$C$30,$AK44)</f>
        <v>0</v>
      </c>
      <c r="AM44" s="317"/>
      <c r="AN44" s="317"/>
      <c r="AO44" s="31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308"/>
      <c r="BQ44" s="308"/>
      <c r="BR44" s="308"/>
      <c r="BS44" s="308"/>
      <c r="BT44" s="308"/>
      <c r="BU44" s="74"/>
      <c r="BV44" s="74"/>
      <c r="BW44" s="74"/>
      <c r="BX44" s="74"/>
      <c r="BY44" s="74"/>
      <c r="BZ44" s="74"/>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row>
    <row r="45" spans="1:228" ht="19.5" customHeight="1">
      <c r="A45" s="306"/>
      <c r="B45" s="29"/>
      <c r="C45" s="146" t="s">
        <v>18</v>
      </c>
      <c r="D45" s="155">
        <v>4</v>
      </c>
      <c r="E45" s="24">
        <v>6</v>
      </c>
      <c r="F45" s="96"/>
      <c r="G45" s="68"/>
      <c r="H45" s="68"/>
      <c r="I45" s="68"/>
      <c r="J45" s="68" t="s">
        <v>150</v>
      </c>
      <c r="K45" s="68"/>
      <c r="L45" s="98"/>
      <c r="M45" s="30"/>
      <c r="N45" s="38" t="s">
        <v>143</v>
      </c>
      <c r="O45" s="80">
        <f>IF(C45="Bitte per Drop-Down wählen!",0,IF(OR($N45="Offen",$N45=""),0,IF($N45="Offen",0,$E45)))</f>
        <v>0</v>
      </c>
      <c r="P45" s="313"/>
      <c r="Q45" s="313"/>
      <c r="R45" s="127">
        <f>IF(AND(C45="Bitte per Drop-Down wählen!",N45="Bestanden"),1,0)</f>
        <v>0</v>
      </c>
      <c r="S45" s="127"/>
      <c r="T45" s="127"/>
      <c r="U45" s="127"/>
      <c r="V45" s="127"/>
      <c r="W45" s="127"/>
      <c r="X45" s="127"/>
      <c r="Y45" s="127"/>
      <c r="Z45" s="127"/>
      <c r="AA45" s="127"/>
      <c r="AB45" s="127"/>
      <c r="AC45" s="127"/>
      <c r="AD45" s="127"/>
      <c r="AE45" s="127"/>
      <c r="AF45" s="127"/>
      <c r="AG45" s="127"/>
      <c r="AH45" s="127"/>
      <c r="AI45" s="317">
        <f>'Planung BA KD'!B107</f>
        <v>1041</v>
      </c>
      <c r="AJ45" s="317" t="str">
        <f>'Planung BA KD'!C107</f>
        <v>Projekt 12</v>
      </c>
      <c r="AK45" s="317" t="str">
        <f aca="true" t="shared" si="2" ref="AK45:AK52">AI45&amp;"-"&amp;AJ45</f>
        <v>1041-Projekt 12</v>
      </c>
      <c r="AL45" s="317">
        <f>COUNTIF('Planung BA KD'!$C$28:$C$30,$AK45)</f>
        <v>0</v>
      </c>
      <c r="AM45" s="317"/>
      <c r="AN45" s="317"/>
      <c r="AO45" s="31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308"/>
      <c r="BQ45" s="308"/>
      <c r="BR45" s="308"/>
      <c r="BS45" s="308"/>
      <c r="BT45" s="308"/>
      <c r="BU45" s="74"/>
      <c r="BV45" s="74"/>
      <c r="BW45" s="74"/>
      <c r="BX45" s="74"/>
      <c r="BY45" s="74"/>
      <c r="BZ45" s="74"/>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row>
    <row r="46" spans="1:228" ht="19.5" customHeight="1">
      <c r="A46" s="2"/>
      <c r="B46" s="47"/>
      <c r="C46" s="147" t="s">
        <v>18</v>
      </c>
      <c r="D46" s="95">
        <v>4</v>
      </c>
      <c r="E46" s="48">
        <v>6</v>
      </c>
      <c r="F46" s="95"/>
      <c r="G46" s="66"/>
      <c r="H46" s="66"/>
      <c r="I46" s="66"/>
      <c r="J46" s="66" t="s">
        <v>150</v>
      </c>
      <c r="K46" s="66"/>
      <c r="L46" s="97"/>
      <c r="M46" s="49"/>
      <c r="N46" s="50" t="s">
        <v>143</v>
      </c>
      <c r="O46" s="82">
        <f>IF(C46="Bitte per Drop-Down wählen!",0,IF(OR($N46="Offen",$N46=""),0,IF($N46="Offen",0,$E46)))</f>
        <v>0</v>
      </c>
      <c r="P46" s="313"/>
      <c r="Q46" s="313"/>
      <c r="R46" s="127">
        <f>IF(AND(C46="Bitte per Drop-Down wählen!",N46="Bestanden"),1,0)</f>
        <v>0</v>
      </c>
      <c r="S46" s="127" t="s">
        <v>45</v>
      </c>
      <c r="T46" s="127"/>
      <c r="U46" s="127"/>
      <c r="V46" s="127"/>
      <c r="W46" s="127"/>
      <c r="X46" s="127"/>
      <c r="Y46" s="127"/>
      <c r="Z46" s="127"/>
      <c r="AA46" s="127"/>
      <c r="AB46" s="127"/>
      <c r="AC46" s="127"/>
      <c r="AD46" s="127"/>
      <c r="AE46" s="127"/>
      <c r="AF46" s="127"/>
      <c r="AG46" s="127"/>
      <c r="AH46" s="127"/>
      <c r="AI46" s="317">
        <f>'Planung BA KD'!B108</f>
        <v>1042</v>
      </c>
      <c r="AJ46" s="317" t="str">
        <f>'Planung BA KD'!C108</f>
        <v>Projekt 13</v>
      </c>
      <c r="AK46" s="317" t="str">
        <f t="shared" si="2"/>
        <v>1042-Projekt 13</v>
      </c>
      <c r="AL46" s="317">
        <f>COUNTIF('Planung BA KD'!$C$28:$C$30,$AK46)</f>
        <v>0</v>
      </c>
      <c r="AM46" s="317"/>
      <c r="AN46" s="317"/>
      <c r="AO46" s="31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308"/>
      <c r="BQ46" s="308"/>
      <c r="BR46" s="308"/>
      <c r="BS46" s="308"/>
      <c r="BT46" s="308"/>
      <c r="BU46" s="74"/>
      <c r="BV46" s="74"/>
      <c r="BW46" s="74"/>
      <c r="BX46" s="74"/>
      <c r="BY46" s="74"/>
      <c r="BZ46" s="74"/>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row>
    <row r="47" spans="1:228" ht="19.5" customHeight="1" thickBot="1">
      <c r="A47" s="2"/>
      <c r="B47" s="61"/>
      <c r="C47" s="151" t="s">
        <v>18</v>
      </c>
      <c r="D47" s="160">
        <v>4</v>
      </c>
      <c r="E47" s="62">
        <v>6</v>
      </c>
      <c r="F47" s="118"/>
      <c r="G47" s="119"/>
      <c r="H47" s="119"/>
      <c r="I47" s="119"/>
      <c r="J47" s="119"/>
      <c r="K47" s="119"/>
      <c r="L47" s="120" t="s">
        <v>150</v>
      </c>
      <c r="M47" s="63"/>
      <c r="N47" s="64" t="s">
        <v>143</v>
      </c>
      <c r="O47" s="83">
        <f>IF(C47="Bitte per Drop-Down wählen!",0,IF(OR($N47="Offen",$N47=""),0,IF($N47="Offen",0,$E47)))</f>
        <v>0</v>
      </c>
      <c r="P47" s="313"/>
      <c r="Q47" s="313"/>
      <c r="R47" s="127">
        <f>IF(AND(C47="Bitte per Drop-Down wählen!",N47="Bestanden"),1,0)</f>
        <v>0</v>
      </c>
      <c r="S47" s="127" t="s">
        <v>144</v>
      </c>
      <c r="T47" s="127"/>
      <c r="U47" s="127"/>
      <c r="V47" s="127"/>
      <c r="W47" s="127"/>
      <c r="X47" s="127"/>
      <c r="Y47" s="127"/>
      <c r="Z47" s="127"/>
      <c r="AA47" s="127"/>
      <c r="AB47" s="127"/>
      <c r="AC47" s="127"/>
      <c r="AD47" s="127"/>
      <c r="AE47" s="127"/>
      <c r="AF47" s="127"/>
      <c r="AG47" s="127"/>
      <c r="AH47" s="127"/>
      <c r="AI47" s="317">
        <f>'Planung BA KD'!B109</f>
        <v>1043</v>
      </c>
      <c r="AJ47" s="317" t="str">
        <f>'Planung BA KD'!C109</f>
        <v>Projekt 14</v>
      </c>
      <c r="AK47" s="317" t="str">
        <f t="shared" si="2"/>
        <v>1043-Projekt 14</v>
      </c>
      <c r="AL47" s="317">
        <f>COUNTIF('Planung BA KD'!$C$28:$C$30,$AK47)</f>
        <v>0</v>
      </c>
      <c r="AM47" s="317"/>
      <c r="AN47" s="317"/>
      <c r="AO47" s="31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308"/>
      <c r="BQ47" s="308"/>
      <c r="BR47" s="308"/>
      <c r="BS47" s="308"/>
      <c r="BT47" s="308"/>
      <c r="BU47" s="74"/>
      <c r="BV47" s="74"/>
      <c r="BW47" s="74"/>
      <c r="BX47" s="74"/>
      <c r="BY47" s="74"/>
      <c r="BZ47" s="74"/>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row>
    <row r="48" spans="1:228" ht="24.75" customHeight="1" thickBot="1">
      <c r="A48" s="2"/>
      <c r="B48" s="137"/>
      <c r="C48" s="138" t="s">
        <v>147</v>
      </c>
      <c r="D48" s="139"/>
      <c r="E48" s="139"/>
      <c r="F48" s="139"/>
      <c r="G48" s="139"/>
      <c r="H48" s="139"/>
      <c r="I48" s="139"/>
      <c r="J48" s="139"/>
      <c r="K48" s="139"/>
      <c r="L48" s="139"/>
      <c r="M48" s="139"/>
      <c r="N48" s="140"/>
      <c r="O48" s="141"/>
      <c r="P48" s="313"/>
      <c r="Q48" s="313"/>
      <c r="R48" s="127"/>
      <c r="S48" s="127"/>
      <c r="T48" s="127"/>
      <c r="U48" s="127"/>
      <c r="V48" s="127"/>
      <c r="W48" s="127"/>
      <c r="X48" s="127"/>
      <c r="Y48" s="127"/>
      <c r="Z48" s="127"/>
      <c r="AA48" s="127"/>
      <c r="AB48" s="127"/>
      <c r="AC48" s="127"/>
      <c r="AD48" s="127"/>
      <c r="AE48" s="127"/>
      <c r="AF48" s="127"/>
      <c r="AG48" s="127"/>
      <c r="AH48" s="127"/>
      <c r="AI48" s="317">
        <v>1044</v>
      </c>
      <c r="AJ48" s="317" t="s">
        <v>188</v>
      </c>
      <c r="AK48" s="317" t="str">
        <f t="shared" si="2"/>
        <v>1044-Projekt 15 </v>
      </c>
      <c r="AL48" s="317">
        <f>COUNTIF('Planung BA KD'!$C$28:$C$30,$AK48)</f>
        <v>0</v>
      </c>
      <c r="AM48" s="317"/>
      <c r="AN48" s="317"/>
      <c r="AO48" s="31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308"/>
      <c r="BQ48" s="308"/>
      <c r="BR48" s="308"/>
      <c r="BS48" s="308"/>
      <c r="BT48" s="308"/>
      <c r="BU48" s="74"/>
      <c r="BV48" s="74"/>
      <c r="BW48" s="74"/>
      <c r="BX48" s="74"/>
      <c r="BY48" s="74"/>
      <c r="BZ48" s="74"/>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row>
    <row r="49" spans="1:228" ht="49.5" customHeight="1">
      <c r="A49" s="306"/>
      <c r="B49" s="143"/>
      <c r="C49" s="423" t="str">
        <f>IF((O50+O53+O56+O59)=48,"Modul 202-205 abgeschlossen "&amp;$AT$17,Q49)</f>
        <v>Bitte per Drop-Down im Modul 202,203,204 und 205 die gewünschten Ausrichtung (Schrift;Bild;Raum oder System) auswählen. Bei dreifacher Belegung einer Lehrveranstaltung (Projekt) wird Ihnen dementsprechend der Schwerpunkt ausgewiesen. Bei identischen Projekten je Modul müssen diese in unterschiedlichen Semestern belegt werden!</v>
      </c>
      <c r="D49" s="423"/>
      <c r="E49" s="423"/>
      <c r="F49" s="423"/>
      <c r="G49" s="423"/>
      <c r="H49" s="423"/>
      <c r="I49" s="423"/>
      <c r="J49" s="423"/>
      <c r="K49" s="423"/>
      <c r="L49" s="423"/>
      <c r="M49" s="423"/>
      <c r="N49" s="423"/>
      <c r="O49" s="300"/>
      <c r="P49" s="313"/>
      <c r="Q49" s="313" t="s">
        <v>186</v>
      </c>
      <c r="R49" s="127"/>
      <c r="S49" s="127"/>
      <c r="T49" s="127"/>
      <c r="U49" s="127"/>
      <c r="V49" s="127"/>
      <c r="W49" s="127"/>
      <c r="X49" s="127"/>
      <c r="Y49" s="127"/>
      <c r="Z49" s="127"/>
      <c r="AA49" s="127"/>
      <c r="AB49" s="127"/>
      <c r="AC49" s="127"/>
      <c r="AD49" s="127"/>
      <c r="AE49" s="127"/>
      <c r="AF49" s="127"/>
      <c r="AG49" s="127"/>
      <c r="AH49" s="127"/>
      <c r="AI49" s="317">
        <f>'Planung BA KD'!B111</f>
        <v>1045</v>
      </c>
      <c r="AJ49" s="317" t="str">
        <f>'Planung BA KD'!C111</f>
        <v>Projekt 16</v>
      </c>
      <c r="AK49" s="317" t="str">
        <f t="shared" si="2"/>
        <v>1045-Projekt 16</v>
      </c>
      <c r="AL49" s="317">
        <f>COUNTIF('Planung BA KD'!$C$28:$C$30,$AK49)</f>
        <v>0</v>
      </c>
      <c r="AM49" s="317"/>
      <c r="AN49" s="317"/>
      <c r="AO49" s="31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308"/>
      <c r="BQ49" s="308"/>
      <c r="BR49" s="308"/>
      <c r="BS49" s="308"/>
      <c r="BT49" s="308"/>
      <c r="BU49" s="74"/>
      <c r="BV49" s="74"/>
      <c r="BW49" s="74"/>
      <c r="BX49" s="74"/>
      <c r="BY49" s="74"/>
      <c r="BZ49" s="74"/>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row>
    <row r="50" spans="1:228" ht="24.75" customHeight="1">
      <c r="A50" s="2"/>
      <c r="B50" s="60" t="str">
        <f>IF(C50="Schrift","Modul 202",IF(C50="Bild","Modul 203",IF(C50="Raum","Modul 204",IF(C50="System","Modul 205","Modul 20X"))))</f>
        <v>Modul 20X</v>
      </c>
      <c r="C50" s="152" t="s">
        <v>18</v>
      </c>
      <c r="D50" s="185">
        <v>8</v>
      </c>
      <c r="E50" s="184">
        <v>12</v>
      </c>
      <c r="F50" s="175">
        <v>1</v>
      </c>
      <c r="G50" s="176">
        <v>2</v>
      </c>
      <c r="H50" s="176">
        <v>3</v>
      </c>
      <c r="I50" s="176">
        <v>4</v>
      </c>
      <c r="J50" s="176">
        <v>5</v>
      </c>
      <c r="K50" s="176">
        <v>6</v>
      </c>
      <c r="L50" s="177">
        <v>7</v>
      </c>
      <c r="M50" s="45" t="str">
        <f>IF(OR(R51=1,R52=1),"Bitte LV wählen!",AT12)</f>
        <v>Modul/Ausrichtung wählen!</v>
      </c>
      <c r="N50" s="78" t="str">
        <f>IF(M50="LV kann nicht doppelt belegt werden!!","Fehleingabe",IF(O50=0,"Modul offen",IF(O50=12,"Modul abgeschlossen",IF(M50="Fehler","Fehleingabe","Modul offen"))))</f>
        <v>Modul offen</v>
      </c>
      <c r="O50" s="79">
        <f>IF(C50="Bitte per Drop-Down wählen!",0,SUM(O51:O52))</f>
        <v>0</v>
      </c>
      <c r="P50" s="313"/>
      <c r="R50" s="127"/>
      <c r="S50" s="127"/>
      <c r="T50" s="127"/>
      <c r="U50" s="127"/>
      <c r="V50" s="127"/>
      <c r="W50" s="127"/>
      <c r="X50" s="127"/>
      <c r="Y50" s="127"/>
      <c r="Z50" s="127"/>
      <c r="AA50" s="127"/>
      <c r="AB50" s="127"/>
      <c r="AC50" s="127"/>
      <c r="AD50" s="127"/>
      <c r="AE50" s="127"/>
      <c r="AF50" s="127"/>
      <c r="AG50" s="127"/>
      <c r="AH50" s="127"/>
      <c r="AI50" s="317">
        <f>'Planung BA KD'!B112</f>
        <v>1046</v>
      </c>
      <c r="AJ50" s="317" t="str">
        <f>'Planung BA KD'!C112</f>
        <v>Projekt 17: Retail Design</v>
      </c>
      <c r="AK50" s="317" t="str">
        <f t="shared" si="2"/>
        <v>1046-Projekt 17: Retail Design</v>
      </c>
      <c r="AL50" s="317">
        <f>COUNTIF('Planung BA KD'!$C$28:$C$30,$AK50)</f>
        <v>0</v>
      </c>
      <c r="AM50" s="317"/>
      <c r="AN50" s="317"/>
      <c r="AO50" s="31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308"/>
      <c r="BQ50" s="308"/>
      <c r="BR50" s="308"/>
      <c r="BS50" s="308"/>
      <c r="BT50" s="308"/>
      <c r="BU50" s="74"/>
      <c r="BV50" s="74"/>
      <c r="BW50" s="74"/>
      <c r="BX50" s="74"/>
      <c r="BY50" s="74"/>
      <c r="BZ50" s="74"/>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row>
    <row r="51" spans="1:228" ht="19.5" customHeight="1">
      <c r="A51" s="306"/>
      <c r="B51" s="29"/>
      <c r="C51" s="146" t="s">
        <v>18</v>
      </c>
      <c r="D51" s="155">
        <v>4</v>
      </c>
      <c r="E51" s="24">
        <v>6</v>
      </c>
      <c r="F51" s="96"/>
      <c r="G51" s="68"/>
      <c r="H51" s="68"/>
      <c r="I51" s="68"/>
      <c r="J51" s="68" t="s">
        <v>150</v>
      </c>
      <c r="K51" s="68"/>
      <c r="L51" s="98"/>
      <c r="M51" s="30"/>
      <c r="N51" s="38" t="s">
        <v>143</v>
      </c>
      <c r="O51" s="86">
        <f>IF(C51="Bitte per Drop-Down wählen!",0,IF(OR($N51="Offen",$N51=""),0,IF($N51="Offen",0,$E51)))</f>
        <v>0</v>
      </c>
      <c r="P51" s="313"/>
      <c r="Q51" s="313"/>
      <c r="R51" s="127">
        <f>IF(AND(C51="Bitte per Drop-Down wählen!",N51="Bestanden"),1,0)</f>
        <v>0</v>
      </c>
      <c r="S51" s="127"/>
      <c r="T51" s="127"/>
      <c r="U51" s="127"/>
      <c r="V51" s="127"/>
      <c r="W51" s="127"/>
      <c r="X51" s="127"/>
      <c r="Y51" s="127"/>
      <c r="Z51" s="127"/>
      <c r="AA51" s="127"/>
      <c r="AB51" s="127"/>
      <c r="AC51" s="127"/>
      <c r="AD51" s="127"/>
      <c r="AE51" s="127"/>
      <c r="AF51" s="127"/>
      <c r="AG51" s="127"/>
      <c r="AH51" s="127"/>
      <c r="AI51" s="317">
        <f>'Planung BA KD'!B113</f>
        <v>1047</v>
      </c>
      <c r="AJ51" s="317" t="str">
        <f>'Planung BA KD'!C113</f>
        <v>Projekt 18: Retail Kommunikation</v>
      </c>
      <c r="AK51" s="317" t="str">
        <f t="shared" si="2"/>
        <v>1047-Projekt 18: Retail Kommunikation</v>
      </c>
      <c r="AL51" s="317">
        <f>COUNTIF('Planung BA KD'!$C$28:$C$30,$AK51)</f>
        <v>0</v>
      </c>
      <c r="AM51" s="317"/>
      <c r="AN51" s="317"/>
      <c r="AO51" s="31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308"/>
      <c r="BQ51" s="308"/>
      <c r="BR51" s="308"/>
      <c r="BS51" s="308"/>
      <c r="BT51" s="308"/>
      <c r="BU51" s="74"/>
      <c r="BV51" s="74"/>
      <c r="BW51" s="74"/>
      <c r="BX51" s="74"/>
      <c r="BY51" s="74"/>
      <c r="BZ51" s="74"/>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c r="EO51" s="186"/>
      <c r="EP51" s="186"/>
      <c r="EQ51" s="186"/>
      <c r="ER51" s="186"/>
      <c r="ES51" s="186"/>
      <c r="ET51" s="186"/>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row>
    <row r="52" spans="1:228" ht="19.5" customHeight="1">
      <c r="A52" s="2"/>
      <c r="B52" s="39"/>
      <c r="C52" s="150" t="s">
        <v>18</v>
      </c>
      <c r="D52" s="121">
        <v>4</v>
      </c>
      <c r="E52" s="44">
        <v>6</v>
      </c>
      <c r="F52" s="95"/>
      <c r="G52" s="66"/>
      <c r="H52" s="66"/>
      <c r="I52" s="66"/>
      <c r="J52" s="66"/>
      <c r="K52" s="66" t="s">
        <v>150</v>
      </c>
      <c r="L52" s="97"/>
      <c r="M52" s="41"/>
      <c r="N52" s="42" t="s">
        <v>143</v>
      </c>
      <c r="O52" s="87">
        <f>IF(C52="Bitte per Drop-Down wählen!",0,IF(OR($N52="Offen",$N52=""),0,IF($N52="Offen",0,$E52)))</f>
        <v>0</v>
      </c>
      <c r="P52" s="313"/>
      <c r="Q52" s="313"/>
      <c r="R52" s="127">
        <f>IF(AND(C52="Bitte per Drop-Down wählen!",N52="Bestanden"),1,0)</f>
        <v>0</v>
      </c>
      <c r="S52" s="127"/>
      <c r="T52" s="127"/>
      <c r="U52" s="127"/>
      <c r="V52" s="127"/>
      <c r="W52" s="127"/>
      <c r="X52" s="127"/>
      <c r="Y52" s="127"/>
      <c r="Z52" s="127"/>
      <c r="AA52" s="127"/>
      <c r="AB52" s="127"/>
      <c r="AC52" s="127"/>
      <c r="AD52" s="127"/>
      <c r="AE52" s="127"/>
      <c r="AF52" s="127"/>
      <c r="AG52" s="127"/>
      <c r="AH52" s="127"/>
      <c r="AI52" s="127">
        <v>1048</v>
      </c>
      <c r="AJ52" s="127" t="s">
        <v>94</v>
      </c>
      <c r="AK52" s="317" t="str">
        <f t="shared" si="2"/>
        <v>1048-Projekt 19: Raum &amp; Kommunikation</v>
      </c>
      <c r="AL52" s="317">
        <f>COUNTIF('Planung BA KD'!$C$28:$C$30,$AK52)</f>
        <v>0</v>
      </c>
      <c r="AM52" s="317"/>
      <c r="AN52" s="317"/>
      <c r="AO52" s="31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308"/>
      <c r="BQ52" s="308"/>
      <c r="BR52" s="308"/>
      <c r="BS52" s="308"/>
      <c r="BT52" s="308"/>
      <c r="BU52" s="74"/>
      <c r="BV52" s="74"/>
      <c r="BW52" s="74"/>
      <c r="BX52" s="74"/>
      <c r="BY52" s="74"/>
      <c r="BZ52" s="74"/>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row>
    <row r="53" spans="1:228" ht="24.75" customHeight="1">
      <c r="A53" s="2"/>
      <c r="B53" s="60" t="str">
        <f>IF(C53="Schrift","Modul 202",IF(C53="Bild","Modul 203",IF(C53="Raum","Modul 204",IF(C53="System","Modul 205","Modul 20X"))))</f>
        <v>Modul 20X</v>
      </c>
      <c r="C53" s="153" t="s">
        <v>18</v>
      </c>
      <c r="D53" s="183">
        <v>8</v>
      </c>
      <c r="E53" s="184">
        <v>12</v>
      </c>
      <c r="F53" s="175">
        <v>1</v>
      </c>
      <c r="G53" s="176">
        <v>2</v>
      </c>
      <c r="H53" s="176">
        <v>3</v>
      </c>
      <c r="I53" s="176">
        <v>4</v>
      </c>
      <c r="J53" s="176">
        <v>5</v>
      </c>
      <c r="K53" s="176">
        <v>6</v>
      </c>
      <c r="L53" s="177">
        <v>7</v>
      </c>
      <c r="M53" s="45" t="str">
        <f>IF(OR(R54=1,R55=1),"Bitte LV wählen!",AT13)</f>
        <v>Modul/Ausrichtung wählen!</v>
      </c>
      <c r="N53" s="78" t="str">
        <f>IF(M53="LV kann nicht doppelt belegt werden!!","Fehleingabe",IF(O53=0,"Modul offen",IF(O53=12,"Modul abgeschlossen",IF(M53="Fehler","Fehleingabe","Modul offen"))))</f>
        <v>Modul offen</v>
      </c>
      <c r="O53" s="79">
        <f>IF(C53="Bitte per Drop-Down wählen!",0,SUM(O54:O55))</f>
        <v>0</v>
      </c>
      <c r="P53" s="313"/>
      <c r="Q53" s="313"/>
      <c r="R53" s="127"/>
      <c r="S53" s="127"/>
      <c r="T53" s="127"/>
      <c r="U53" s="127"/>
      <c r="V53" s="127"/>
      <c r="W53" s="127"/>
      <c r="X53" s="127"/>
      <c r="Y53" s="127"/>
      <c r="Z53" s="127"/>
      <c r="AA53" s="127"/>
      <c r="AB53" s="127"/>
      <c r="AC53" s="127"/>
      <c r="AD53" s="127"/>
      <c r="AE53" s="127"/>
      <c r="AF53" s="127"/>
      <c r="AG53" s="127"/>
      <c r="AH53" s="127"/>
      <c r="AI53" s="317">
        <f>'Planung BA KD'!B115</f>
        <v>1049</v>
      </c>
      <c r="AJ53" s="317" t="str">
        <f>'Planung BA KD'!C115</f>
        <v>Projekt 20: Visual Merchandising</v>
      </c>
      <c r="AK53" s="317" t="str">
        <f aca="true" t="shared" si="3" ref="AK53:AK62">AI53&amp;"-"&amp;AJ53</f>
        <v>1049-Projekt 20: Visual Merchandising</v>
      </c>
      <c r="AL53" s="317">
        <f>COUNTIF('Planung BA KD'!$C$28:$C$30,$AK53)</f>
        <v>0</v>
      </c>
      <c r="AM53" s="317"/>
      <c r="AN53" s="317"/>
      <c r="AO53" s="31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308"/>
      <c r="BQ53" s="308"/>
      <c r="BR53" s="308"/>
      <c r="BS53" s="308"/>
      <c r="BT53" s="308"/>
      <c r="BU53" s="74"/>
      <c r="BV53" s="74"/>
      <c r="BW53" s="74"/>
      <c r="BX53" s="74"/>
      <c r="BY53" s="74"/>
      <c r="BZ53" s="74"/>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row>
    <row r="54" spans="1:228" ht="19.5" customHeight="1">
      <c r="A54" s="2"/>
      <c r="B54" s="29"/>
      <c r="C54" s="146" t="s">
        <v>18</v>
      </c>
      <c r="D54" s="155">
        <v>4</v>
      </c>
      <c r="E54" s="24">
        <v>6</v>
      </c>
      <c r="F54" s="96"/>
      <c r="G54" s="68"/>
      <c r="H54" s="68"/>
      <c r="I54" s="68"/>
      <c r="J54" s="68" t="s">
        <v>150</v>
      </c>
      <c r="K54" s="68"/>
      <c r="L54" s="98"/>
      <c r="M54" s="30"/>
      <c r="N54" s="38" t="s">
        <v>143</v>
      </c>
      <c r="O54" s="86">
        <f>IF(C54="Bitte per Drop-Down wählen!",0,IF(OR($N54="Offen",$N54=""),0,IF($N54="Offen",0,$E54)))</f>
        <v>0</v>
      </c>
      <c r="P54" s="313"/>
      <c r="Q54" s="313"/>
      <c r="R54" s="127">
        <f>IF(AND(C54="Bitte per Drop-Down wählen!",N54="Bestanden"),1,0)</f>
        <v>0</v>
      </c>
      <c r="S54" s="127"/>
      <c r="T54" s="127"/>
      <c r="U54" s="127"/>
      <c r="V54" s="127"/>
      <c r="W54" s="127"/>
      <c r="X54" s="127"/>
      <c r="Y54" s="127"/>
      <c r="Z54" s="127"/>
      <c r="AA54" s="127"/>
      <c r="AB54" s="127"/>
      <c r="AC54" s="127"/>
      <c r="AD54" s="127"/>
      <c r="AE54" s="127"/>
      <c r="AF54" s="127"/>
      <c r="AG54" s="127"/>
      <c r="AH54" s="127"/>
      <c r="AI54" s="317">
        <f>'Planung BA KD'!B116</f>
        <v>1050</v>
      </c>
      <c r="AJ54" s="317" t="str">
        <f>'Planung BA KD'!C116</f>
        <v>Projekt 21: Shop Design</v>
      </c>
      <c r="AK54" s="317" t="str">
        <f t="shared" si="3"/>
        <v>1050-Projekt 21: Shop Design</v>
      </c>
      <c r="AL54" s="317">
        <f>COUNTIF('Planung BA KD'!$C$28:$C$30,$AK54)</f>
        <v>0</v>
      </c>
      <c r="AM54" s="317"/>
      <c r="AN54" s="317"/>
      <c r="AO54" s="31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308"/>
      <c r="BQ54" s="308"/>
      <c r="BR54" s="308"/>
      <c r="BS54" s="308"/>
      <c r="BT54" s="308"/>
      <c r="BU54" s="74"/>
      <c r="BV54" s="74"/>
      <c r="BW54" s="74"/>
      <c r="BX54" s="74"/>
      <c r="BY54" s="74"/>
      <c r="BZ54" s="74"/>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row>
    <row r="55" spans="1:228" ht="19.5" customHeight="1">
      <c r="A55" s="2"/>
      <c r="B55" s="39"/>
      <c r="C55" s="150" t="s">
        <v>18</v>
      </c>
      <c r="D55" s="121">
        <v>4</v>
      </c>
      <c r="E55" s="44">
        <v>6</v>
      </c>
      <c r="F55" s="95"/>
      <c r="G55" s="66"/>
      <c r="H55" s="66"/>
      <c r="I55" s="66"/>
      <c r="J55" s="66"/>
      <c r="K55" s="66" t="s">
        <v>150</v>
      </c>
      <c r="L55" s="97"/>
      <c r="M55" s="41"/>
      <c r="N55" s="42" t="s">
        <v>143</v>
      </c>
      <c r="O55" s="87">
        <f>IF(C55="Bitte per Drop-Down wählen!",0,IF(OR($N55="Offen",$N55=""),0,IF($N55="Offen",0,$E55)))</f>
        <v>0</v>
      </c>
      <c r="P55" s="313"/>
      <c r="Q55" s="313"/>
      <c r="R55" s="127">
        <f>IF(AND(C55="Bitte per Drop-Down wählen!",N55="Bestanden"),1,0)</f>
        <v>0</v>
      </c>
      <c r="S55" s="127"/>
      <c r="T55" s="127"/>
      <c r="U55" s="127"/>
      <c r="V55" s="127"/>
      <c r="W55" s="127"/>
      <c r="X55" s="127"/>
      <c r="Y55" s="127"/>
      <c r="Z55" s="127"/>
      <c r="AA55" s="127"/>
      <c r="AB55" s="127"/>
      <c r="AC55" s="127"/>
      <c r="AD55" s="127"/>
      <c r="AE55" s="127"/>
      <c r="AF55" s="127"/>
      <c r="AG55" s="127"/>
      <c r="AH55" s="127"/>
      <c r="AI55" s="317">
        <f>'Planung BA KD'!B117</f>
        <v>1022</v>
      </c>
      <c r="AJ55" s="317" t="str">
        <f>'Planung BA KD'!C117</f>
        <v>Mentoring</v>
      </c>
      <c r="AK55" s="317" t="str">
        <f t="shared" si="3"/>
        <v>1022-Mentoring</v>
      </c>
      <c r="AL55" s="317"/>
      <c r="AM55" s="317"/>
      <c r="AN55" s="317"/>
      <c r="AO55" s="31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308"/>
      <c r="BQ55" s="308"/>
      <c r="BR55" s="308"/>
      <c r="BS55" s="308"/>
      <c r="BT55" s="308"/>
      <c r="BU55" s="74"/>
      <c r="BV55" s="74"/>
      <c r="BW55" s="74"/>
      <c r="BX55" s="74"/>
      <c r="BY55" s="74"/>
      <c r="BZ55" s="74"/>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row>
    <row r="56" spans="1:228" ht="24.75" customHeight="1">
      <c r="A56" s="2"/>
      <c r="B56" s="60" t="str">
        <f>IF(C56="Schrift","Modul 202",IF(C56="Bild","Modul 203",IF(C56="Raum","Modul 204",IF(C56="System","Modul 205","Modul 20X"))))</f>
        <v>Modul 20X</v>
      </c>
      <c r="C56" s="153" t="s">
        <v>18</v>
      </c>
      <c r="D56" s="183">
        <v>8</v>
      </c>
      <c r="E56" s="184">
        <v>12</v>
      </c>
      <c r="F56" s="175">
        <v>1</v>
      </c>
      <c r="G56" s="176">
        <v>2</v>
      </c>
      <c r="H56" s="176">
        <v>3</v>
      </c>
      <c r="I56" s="176">
        <v>4</v>
      </c>
      <c r="J56" s="176">
        <v>5</v>
      </c>
      <c r="K56" s="176">
        <v>6</v>
      </c>
      <c r="L56" s="177">
        <v>7</v>
      </c>
      <c r="M56" s="45" t="str">
        <f>IF(OR(R57=1,R58=1),"Bitte LV wählen!",AT14)</f>
        <v>Modul/Ausrichtung wählen!</v>
      </c>
      <c r="N56" s="78" t="str">
        <f>IF(M56="LV kann nicht doppelt belegt werden!!","Fehleingabe",IF(O56=0,"Modul offen",IF(O56=12,"Modul abgeschlossen",IF(M56="Fehler","Fehleingabe","Modul offen"))))</f>
        <v>Modul offen</v>
      </c>
      <c r="O56" s="79">
        <f>IF(C56="Bitte per Drop-Down wählen!",0,SUM(O57:O58))</f>
        <v>0</v>
      </c>
      <c r="P56" s="313"/>
      <c r="Q56" s="313"/>
      <c r="R56" s="127"/>
      <c r="S56" s="127"/>
      <c r="T56" s="127"/>
      <c r="U56" s="127"/>
      <c r="V56" s="127"/>
      <c r="W56" s="127"/>
      <c r="X56" s="127"/>
      <c r="Y56" s="127"/>
      <c r="Z56" s="127"/>
      <c r="AA56" s="127"/>
      <c r="AB56" s="127"/>
      <c r="AC56" s="127"/>
      <c r="AD56" s="127"/>
      <c r="AE56" s="127"/>
      <c r="AF56" s="127"/>
      <c r="AG56" s="127"/>
      <c r="AH56" s="127"/>
      <c r="AI56" s="317" t="str">
        <f>'Planung BA KD'!B118</f>
        <v>Modul 110</v>
      </c>
      <c r="AJ56" s="317" t="str">
        <f>'Planung BA KD'!C118</f>
        <v>Perspektiven</v>
      </c>
      <c r="AK56" s="317" t="str">
        <f t="shared" si="3"/>
        <v>Modul 110-Perspektiven</v>
      </c>
      <c r="AL56" s="317"/>
      <c r="AM56" s="317"/>
      <c r="AN56" s="317"/>
      <c r="AO56" s="31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308"/>
      <c r="BQ56" s="308"/>
      <c r="BR56" s="308"/>
      <c r="BS56" s="308"/>
      <c r="BT56" s="308"/>
      <c r="BU56" s="74"/>
      <c r="BV56" s="74"/>
      <c r="BW56" s="74"/>
      <c r="BX56" s="74"/>
      <c r="BY56" s="74"/>
      <c r="BZ56" s="74"/>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row>
    <row r="57" spans="1:228" ht="19.5" customHeight="1">
      <c r="A57" s="2"/>
      <c r="B57" s="29"/>
      <c r="C57" s="146" t="s">
        <v>18</v>
      </c>
      <c r="D57" s="155">
        <v>4</v>
      </c>
      <c r="E57" s="24">
        <v>6</v>
      </c>
      <c r="F57" s="96"/>
      <c r="G57" s="68"/>
      <c r="H57" s="68"/>
      <c r="I57" s="68"/>
      <c r="J57" s="68" t="s">
        <v>150</v>
      </c>
      <c r="K57" s="68"/>
      <c r="L57" s="98"/>
      <c r="M57" s="30"/>
      <c r="N57" s="38" t="s">
        <v>143</v>
      </c>
      <c r="O57" s="86">
        <f>IF(C57="Bitte per Drop-Down wählen!",0,IF(OR($N57="Offen",$N57=""),0,IF($N57="Offen",0,$E57)))</f>
        <v>0</v>
      </c>
      <c r="P57" s="313"/>
      <c r="Q57" s="313"/>
      <c r="R57" s="127">
        <f>IF(AND(C57="Bitte per Drop-Down wählen!",N57="Bestanden"),1,0)</f>
        <v>0</v>
      </c>
      <c r="S57" s="127"/>
      <c r="T57" s="127"/>
      <c r="U57" s="127"/>
      <c r="V57" s="127"/>
      <c r="W57" s="127"/>
      <c r="X57" s="127"/>
      <c r="Y57" s="127"/>
      <c r="Z57" s="127"/>
      <c r="AA57" s="127"/>
      <c r="AB57" s="127"/>
      <c r="AC57" s="127"/>
      <c r="AD57" s="127"/>
      <c r="AE57" s="127"/>
      <c r="AF57" s="127"/>
      <c r="AG57" s="127"/>
      <c r="AH57" s="127"/>
      <c r="AI57" s="317">
        <f>'Planung BA KD'!B119</f>
        <v>1023</v>
      </c>
      <c r="AJ57" s="317" t="str">
        <f>'Planung BA KD'!C119</f>
        <v>Prozesse &amp; Positionen </v>
      </c>
      <c r="AK57" s="317" t="str">
        <f t="shared" si="3"/>
        <v>1023-Prozesse &amp; Positionen </v>
      </c>
      <c r="AL57" s="317"/>
      <c r="AM57" s="317"/>
      <c r="AN57" s="317"/>
      <c r="AO57" s="31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308"/>
      <c r="BQ57" s="308"/>
      <c r="BR57" s="308"/>
      <c r="BS57" s="308"/>
      <c r="BT57" s="308"/>
      <c r="BU57" s="74"/>
      <c r="BV57" s="74"/>
      <c r="BW57" s="74"/>
      <c r="BX57" s="74"/>
      <c r="BY57" s="74"/>
      <c r="BZ57" s="74"/>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row>
    <row r="58" spans="1:228" ht="19.5" customHeight="1">
      <c r="A58" s="2"/>
      <c r="B58" s="39"/>
      <c r="C58" s="150" t="s">
        <v>18</v>
      </c>
      <c r="D58" s="121">
        <v>4</v>
      </c>
      <c r="E58" s="44">
        <v>6</v>
      </c>
      <c r="F58" s="95"/>
      <c r="G58" s="66"/>
      <c r="H58" s="66"/>
      <c r="I58" s="66"/>
      <c r="J58" s="66"/>
      <c r="K58" s="66" t="s">
        <v>150</v>
      </c>
      <c r="L58" s="97"/>
      <c r="M58" s="41"/>
      <c r="N58" s="42" t="s">
        <v>143</v>
      </c>
      <c r="O58" s="87">
        <f>IF(C58="Bitte per Drop-Down wählen!",0,IF(OR($N58="Offen",$N58=""),0,IF($N58="Offen",0,$E58)))</f>
        <v>0</v>
      </c>
      <c r="P58" s="313"/>
      <c r="Q58" s="313"/>
      <c r="R58" s="127">
        <f>IF(AND(C58="Bitte per Drop-Down wählen!",N58="Bestanden"),1,0)</f>
        <v>0</v>
      </c>
      <c r="S58" s="127"/>
      <c r="T58" s="127"/>
      <c r="U58" s="127"/>
      <c r="V58" s="127"/>
      <c r="W58" s="127"/>
      <c r="X58" s="127"/>
      <c r="Y58" s="127"/>
      <c r="Z58" s="127"/>
      <c r="AA58" s="127"/>
      <c r="AB58" s="127"/>
      <c r="AC58" s="127"/>
      <c r="AD58" s="127"/>
      <c r="AE58" s="127"/>
      <c r="AF58" s="127"/>
      <c r="AG58" s="127"/>
      <c r="AH58" s="127"/>
      <c r="AI58" s="317">
        <f>'Planung BA KD'!B120</f>
        <v>1024</v>
      </c>
      <c r="AJ58" s="317" t="str">
        <f>'Planung BA KD'!C120</f>
        <v>Forschungsstrategien</v>
      </c>
      <c r="AK58" s="317" t="str">
        <f t="shared" si="3"/>
        <v>1024-Forschungsstrategien</v>
      </c>
      <c r="AL58" s="317"/>
      <c r="AM58" s="317"/>
      <c r="AN58" s="317"/>
      <c r="AO58" s="31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308"/>
      <c r="BQ58" s="308"/>
      <c r="BR58" s="308"/>
      <c r="BS58" s="308"/>
      <c r="BT58" s="308"/>
      <c r="BU58" s="74"/>
      <c r="BV58" s="74"/>
      <c r="BW58" s="74"/>
      <c r="BX58" s="74"/>
      <c r="BY58" s="74"/>
      <c r="BZ58" s="74"/>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row>
    <row r="59" spans="1:228" ht="24.75" customHeight="1">
      <c r="A59" s="2"/>
      <c r="B59" s="60" t="str">
        <f>IF(C59="Schrift","Modul 202",IF(C59="Bild","Modul 203",IF(C59="Raum","Modul 204",IF(C59="System","Modul 205","Modul 20X"))))</f>
        <v>Modul 20X</v>
      </c>
      <c r="C59" s="153" t="s">
        <v>18</v>
      </c>
      <c r="D59" s="183">
        <v>8</v>
      </c>
      <c r="E59" s="184">
        <v>12</v>
      </c>
      <c r="F59" s="175">
        <v>1</v>
      </c>
      <c r="G59" s="176">
        <v>2</v>
      </c>
      <c r="H59" s="176">
        <v>3</v>
      </c>
      <c r="I59" s="176">
        <v>4</v>
      </c>
      <c r="J59" s="176">
        <v>5</v>
      </c>
      <c r="K59" s="176">
        <v>6</v>
      </c>
      <c r="L59" s="177">
        <v>7</v>
      </c>
      <c r="M59" s="45" t="str">
        <f>IF(OR(R60=1,R61=1),"Bitte LV wählen!",AT15)</f>
        <v>Modul/Ausrichtung wählen!</v>
      </c>
      <c r="N59" s="78" t="str">
        <f>IF(M59="LV kann nicht doppelt belegt werden!!","Fehleingabe",IF(O59=0,"Modul offen",IF(O59=12,"Modul abgeschlossen",IF(M59="Fehler","Fehleingabe","Modul offen"))))</f>
        <v>Modul offen</v>
      </c>
      <c r="O59" s="79">
        <f>IF(C59="Bitte per Drop-Down wählen!",0,SUM(O60:O61))</f>
        <v>0</v>
      </c>
      <c r="P59" s="313">
        <f>IF(OR(AND(N42="Offen",N43="Offen"),AND(N42="Bestanden",N43="Bestanden")),1,0)</f>
        <v>1</v>
      </c>
      <c r="Q59" s="313"/>
      <c r="R59" s="127"/>
      <c r="S59" s="127"/>
      <c r="T59" s="127"/>
      <c r="U59" s="127"/>
      <c r="V59" s="127"/>
      <c r="W59" s="127"/>
      <c r="X59" s="127"/>
      <c r="Y59" s="127"/>
      <c r="Z59" s="127"/>
      <c r="AA59" s="127"/>
      <c r="AB59" s="127"/>
      <c r="AC59" s="127"/>
      <c r="AD59" s="127"/>
      <c r="AE59" s="127"/>
      <c r="AF59" s="127"/>
      <c r="AG59" s="127"/>
      <c r="AH59" s="127"/>
      <c r="AI59" s="317" t="str">
        <f>'Planung BA KD'!B121</f>
        <v>Modul 111</v>
      </c>
      <c r="AJ59" s="317" t="str">
        <f>'Planung BA KD'!C121</f>
        <v>Kulturwissenschaften</v>
      </c>
      <c r="AK59" s="317" t="str">
        <f t="shared" si="3"/>
        <v>Modul 111-Kulturwissenschaften</v>
      </c>
      <c r="AL59" s="317"/>
      <c r="AM59" s="317"/>
      <c r="AN59" s="317"/>
      <c r="AO59" s="31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308"/>
      <c r="BQ59" s="308"/>
      <c r="BR59" s="308"/>
      <c r="BS59" s="308"/>
      <c r="BT59" s="308"/>
      <c r="BU59" s="74"/>
      <c r="BV59" s="74"/>
      <c r="BW59" s="74"/>
      <c r="BX59" s="74"/>
      <c r="BY59" s="74"/>
      <c r="BZ59" s="74"/>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row>
    <row r="60" spans="1:228" ht="19.5" customHeight="1">
      <c r="A60" s="2"/>
      <c r="B60" s="29"/>
      <c r="C60" s="146" t="s">
        <v>18</v>
      </c>
      <c r="D60" s="155">
        <v>4</v>
      </c>
      <c r="E60" s="24">
        <v>6</v>
      </c>
      <c r="F60" s="96"/>
      <c r="G60" s="68"/>
      <c r="H60" s="68"/>
      <c r="I60" s="68"/>
      <c r="J60" s="68" t="s">
        <v>150</v>
      </c>
      <c r="K60" s="68"/>
      <c r="L60" s="98"/>
      <c r="M60" s="30"/>
      <c r="N60" s="38" t="s">
        <v>143</v>
      </c>
      <c r="O60" s="86">
        <f>IF(C60="Bitte per Drop-Down wählen!",0,IF(OR($N60="Offen",$N60=""),0,IF($N60="Offen",0,$E60)))</f>
        <v>0</v>
      </c>
      <c r="P60" s="313">
        <f>IF(AND($O$42=$O$43,$N$41="Fehleingabe",N42="Offen"),1,IF(AND($O$42=$O$14,$N$43="Fehleingabe",$P$59=1),1,0))</f>
        <v>0</v>
      </c>
      <c r="Q60" s="313"/>
      <c r="R60" s="127">
        <f>IF(AND(C60="Bitte per Drop-Down wählen!",N60="Bestanden"),1,0)</f>
        <v>0</v>
      </c>
      <c r="S60" s="127">
        <f>MAX('Planung BA KD'!AL85:AL87)</f>
        <v>0</v>
      </c>
      <c r="T60" s="127"/>
      <c r="U60" s="127"/>
      <c r="V60" s="127"/>
      <c r="W60" s="127"/>
      <c r="X60" s="127"/>
      <c r="Y60" s="127"/>
      <c r="Z60" s="127"/>
      <c r="AA60" s="127"/>
      <c r="AB60" s="127"/>
      <c r="AC60" s="127"/>
      <c r="AD60" s="127"/>
      <c r="AE60" s="127"/>
      <c r="AF60" s="127"/>
      <c r="AG60" s="127"/>
      <c r="AH60" s="127"/>
      <c r="AI60" s="317">
        <f>'Planung BA KD'!B122</f>
        <v>1025</v>
      </c>
      <c r="AJ60" s="317" t="str">
        <f>'Planung BA KD'!C122</f>
        <v>Kunst- und Bildwissenschaft</v>
      </c>
      <c r="AK60" s="317" t="str">
        <f t="shared" si="3"/>
        <v>1025-Kunst- und Bildwissenschaft</v>
      </c>
      <c r="AL60" s="317"/>
      <c r="AM60" s="317"/>
      <c r="AN60" s="317"/>
      <c r="AO60" s="31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308"/>
      <c r="BQ60" s="308"/>
      <c r="BR60" s="308"/>
      <c r="BS60" s="308"/>
      <c r="BT60" s="308"/>
      <c r="BU60" s="74"/>
      <c r="BV60" s="74"/>
      <c r="BW60" s="74"/>
      <c r="BX60" s="74"/>
      <c r="BY60" s="74"/>
      <c r="BZ60" s="74"/>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row>
    <row r="61" spans="1:228" ht="19.5" customHeight="1" thickBot="1">
      <c r="A61" s="2"/>
      <c r="B61" s="39"/>
      <c r="C61" s="150" t="s">
        <v>18</v>
      </c>
      <c r="D61" s="115">
        <v>4</v>
      </c>
      <c r="E61" s="44">
        <v>6</v>
      </c>
      <c r="F61" s="121"/>
      <c r="G61" s="43"/>
      <c r="H61" s="43"/>
      <c r="I61" s="43"/>
      <c r="J61" s="43"/>
      <c r="K61" s="43" t="s">
        <v>150</v>
      </c>
      <c r="L61" s="122"/>
      <c r="M61" s="41"/>
      <c r="N61" s="42" t="s">
        <v>143</v>
      </c>
      <c r="O61" s="87">
        <f>IF(C61="Bitte per Drop-Down wählen!",0,IF(OR($N61="Offen",$N61=""),0,IF($N61="Offen",0,$E61)))</f>
        <v>0</v>
      </c>
      <c r="P61" s="313">
        <f>IF(AND($O$42=$O$43,$N$41="Fehleingabe",N43="Offen"),1,IF(AND($O$42=$O$14,$N$43="Fehleingabe",$P$59=1),1,0))</f>
        <v>0</v>
      </c>
      <c r="Q61" s="313"/>
      <c r="R61" s="127">
        <f>IF(AND(C61="Bitte per Drop-Down wählen!",N61="Bestanden"),1,0)</f>
        <v>0</v>
      </c>
      <c r="S61" s="127"/>
      <c r="T61" s="127"/>
      <c r="U61" s="127"/>
      <c r="V61" s="127"/>
      <c r="W61" s="127"/>
      <c r="X61" s="127"/>
      <c r="Y61" s="127"/>
      <c r="Z61" s="127"/>
      <c r="AA61" s="127"/>
      <c r="AB61" s="127"/>
      <c r="AC61" s="127"/>
      <c r="AD61" s="127"/>
      <c r="AE61" s="127"/>
      <c r="AF61" s="127"/>
      <c r="AG61" s="127"/>
      <c r="AH61" s="127"/>
      <c r="AI61" s="317">
        <f>'Planung BA KD'!B123</f>
        <v>1026</v>
      </c>
      <c r="AJ61" s="317" t="str">
        <f>'Planung BA KD'!C123</f>
        <v>Designtheorie &amp; Philosophie</v>
      </c>
      <c r="AK61" s="317" t="str">
        <f t="shared" si="3"/>
        <v>1026-Designtheorie &amp; Philosophie</v>
      </c>
      <c r="AL61" s="317"/>
      <c r="AM61" s="317"/>
      <c r="AN61" s="317"/>
      <c r="AO61" s="31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308"/>
      <c r="BQ61" s="308"/>
      <c r="BR61" s="308"/>
      <c r="BS61" s="308"/>
      <c r="BT61" s="308"/>
      <c r="BU61" s="74"/>
      <c r="BV61" s="74"/>
      <c r="BW61" s="74"/>
      <c r="BX61" s="74"/>
      <c r="BY61" s="74"/>
      <c r="BZ61" s="74"/>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row>
    <row r="62" spans="1:228" ht="24.75" customHeight="1" thickBot="1">
      <c r="A62" s="2"/>
      <c r="B62" s="137"/>
      <c r="C62" s="138" t="s">
        <v>148</v>
      </c>
      <c r="D62" s="139"/>
      <c r="E62" s="139"/>
      <c r="F62" s="139"/>
      <c r="G62" s="139"/>
      <c r="H62" s="139"/>
      <c r="I62" s="139"/>
      <c r="J62" s="139"/>
      <c r="K62" s="139"/>
      <c r="L62" s="139"/>
      <c r="M62" s="139"/>
      <c r="N62" s="140"/>
      <c r="O62" s="141"/>
      <c r="P62" s="313"/>
      <c r="Q62" s="313"/>
      <c r="R62" s="127"/>
      <c r="S62" s="127"/>
      <c r="T62" s="127"/>
      <c r="U62" s="127"/>
      <c r="V62" s="127"/>
      <c r="W62" s="127"/>
      <c r="X62" s="127"/>
      <c r="Y62" s="127"/>
      <c r="Z62" s="127"/>
      <c r="AA62" s="127"/>
      <c r="AB62" s="127"/>
      <c r="AC62" s="127"/>
      <c r="AD62" s="127"/>
      <c r="AE62" s="127"/>
      <c r="AF62" s="127"/>
      <c r="AG62" s="127"/>
      <c r="AH62" s="127"/>
      <c r="AI62" s="317" t="str">
        <f>'Planung BA KD'!B124</f>
        <v>Modul 201</v>
      </c>
      <c r="AJ62" s="317" t="str">
        <f>'Planung BA KD'!C124</f>
        <v>Designpraxis</v>
      </c>
      <c r="AK62" s="317" t="str">
        <f t="shared" si="3"/>
        <v>Modul 201-Designpraxis</v>
      </c>
      <c r="AL62" s="317"/>
      <c r="AM62" s="317"/>
      <c r="AN62" s="317"/>
      <c r="AO62" s="31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308"/>
      <c r="BQ62" s="308"/>
      <c r="BR62" s="308"/>
      <c r="BS62" s="308"/>
      <c r="BT62" s="308"/>
      <c r="BU62" s="74"/>
      <c r="BV62" s="74"/>
      <c r="BW62" s="74"/>
      <c r="BX62" s="74"/>
      <c r="BY62" s="74"/>
      <c r="BZ62" s="74"/>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row>
    <row r="63" spans="1:228" ht="30" customHeight="1">
      <c r="A63" s="2"/>
      <c r="B63" s="123" t="s">
        <v>51</v>
      </c>
      <c r="C63" s="171" t="s">
        <v>185</v>
      </c>
      <c r="D63" s="181">
        <v>2</v>
      </c>
      <c r="E63" s="182">
        <v>20</v>
      </c>
      <c r="F63" s="178">
        <v>1</v>
      </c>
      <c r="G63" s="179">
        <v>2</v>
      </c>
      <c r="H63" s="179">
        <v>3</v>
      </c>
      <c r="I63" s="179">
        <v>4</v>
      </c>
      <c r="J63" s="179">
        <v>5</v>
      </c>
      <c r="K63" s="179">
        <v>6</v>
      </c>
      <c r="L63" s="180">
        <v>7</v>
      </c>
      <c r="M63" s="124"/>
      <c r="N63" s="125" t="str">
        <f>IF(O63=0,"Modul offen",IF(O63=20,"Modul abgeschlossen","Modul offen"))</f>
        <v>Modul offen</v>
      </c>
      <c r="O63" s="126">
        <f>SUM(O64:O67)</f>
        <v>0</v>
      </c>
      <c r="P63" s="313"/>
      <c r="Q63" s="313"/>
      <c r="R63" s="127"/>
      <c r="S63" s="127">
        <f>MAX('Planung BA KD'!AL90:AL92)</f>
        <v>0</v>
      </c>
      <c r="T63" s="127"/>
      <c r="U63" s="127"/>
      <c r="V63" s="127"/>
      <c r="W63" s="127"/>
      <c r="X63" s="127"/>
      <c r="Y63" s="127"/>
      <c r="Z63" s="127"/>
      <c r="AA63" s="127"/>
      <c r="AB63" s="127"/>
      <c r="AC63" s="127"/>
      <c r="AD63" s="127"/>
      <c r="AE63" s="127"/>
      <c r="AF63" s="127"/>
      <c r="AG63" s="127"/>
      <c r="AH63" s="127"/>
      <c r="AI63" s="317"/>
      <c r="AJ63" s="317"/>
      <c r="AK63" s="317" t="s">
        <v>18</v>
      </c>
      <c r="AL63" s="317"/>
      <c r="AM63" s="317"/>
      <c r="AN63" s="317"/>
      <c r="AO63" s="31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308"/>
      <c r="BQ63" s="308"/>
      <c r="BR63" s="308"/>
      <c r="BS63" s="308"/>
      <c r="BT63" s="308"/>
      <c r="BU63" s="74"/>
      <c r="BV63" s="74"/>
      <c r="BW63" s="74"/>
      <c r="BX63" s="74"/>
      <c r="BY63" s="74"/>
      <c r="BZ63" s="74"/>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row>
    <row r="64" spans="1:228" ht="19.5" customHeight="1">
      <c r="A64" s="2"/>
      <c r="B64" s="55"/>
      <c r="C64" s="162" t="str">
        <f>'Planung BA KD'!AK95</f>
        <v>1061-Theoretische Arbeit (Thesis)</v>
      </c>
      <c r="D64" s="155"/>
      <c r="E64" s="24">
        <v>7</v>
      </c>
      <c r="F64" s="96"/>
      <c r="G64" s="68"/>
      <c r="H64" s="68"/>
      <c r="I64" s="68"/>
      <c r="J64" s="68"/>
      <c r="K64" s="68"/>
      <c r="L64" s="98" t="s">
        <v>150</v>
      </c>
      <c r="M64" s="30"/>
      <c r="N64" s="38" t="s">
        <v>143</v>
      </c>
      <c r="O64" s="80">
        <f>IF(OR($N64="Offen",$N64=""),0,IF($N64="Offen",0,$E64))</f>
        <v>0</v>
      </c>
      <c r="P64" s="313"/>
      <c r="Q64" s="313"/>
      <c r="R64" s="127"/>
      <c r="S64" s="127"/>
      <c r="T64" s="127"/>
      <c r="U64" s="127"/>
      <c r="V64" s="127"/>
      <c r="W64" s="127"/>
      <c r="X64" s="127"/>
      <c r="Y64" s="127"/>
      <c r="Z64" s="127"/>
      <c r="AA64" s="127"/>
      <c r="AB64" s="127"/>
      <c r="AC64" s="127"/>
      <c r="AD64" s="127"/>
      <c r="AE64" s="127"/>
      <c r="AF64" s="127"/>
      <c r="AG64" s="127"/>
      <c r="AH64" s="127"/>
      <c r="AI64" s="317">
        <f>'Planung BA KD'!B125</f>
        <v>1027</v>
      </c>
      <c r="AJ64" s="317" t="str">
        <f>'Planung BA KD'!C125</f>
        <v>Auslandssemester</v>
      </c>
      <c r="AK64" s="317" t="str">
        <f>AI64&amp;"-"&amp;AJ64</f>
        <v>1027-Auslandssemester</v>
      </c>
      <c r="AL64" s="317"/>
      <c r="AM64" s="317"/>
      <c r="AN64" s="317"/>
      <c r="AO64" s="31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308"/>
      <c r="BQ64" s="308"/>
      <c r="BR64" s="308"/>
      <c r="BS64" s="308"/>
      <c r="BT64" s="308"/>
      <c r="BU64" s="74"/>
      <c r="BV64" s="74"/>
      <c r="BW64" s="74"/>
      <c r="BX64" s="74"/>
      <c r="BY64" s="74"/>
      <c r="BZ64" s="74"/>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row>
    <row r="65" spans="1:228" ht="19.5" customHeight="1">
      <c r="A65" s="2"/>
      <c r="B65" s="65"/>
      <c r="C65" s="165" t="str">
        <f>'Planung BA KD'!AK96</f>
        <v>1062-Gestalterische Arbeit</v>
      </c>
      <c r="D65" s="95"/>
      <c r="E65" s="48">
        <v>7</v>
      </c>
      <c r="F65" s="95"/>
      <c r="G65" s="66"/>
      <c r="H65" s="66"/>
      <c r="I65" s="66"/>
      <c r="J65" s="66"/>
      <c r="K65" s="66"/>
      <c r="L65" s="97" t="s">
        <v>150</v>
      </c>
      <c r="M65" s="49"/>
      <c r="N65" s="50" t="s">
        <v>143</v>
      </c>
      <c r="O65" s="82">
        <f>IF(OR($N65="Offen",$N65=""),0,IF($N65="Offen",0,$E65))</f>
        <v>0</v>
      </c>
      <c r="P65" s="313"/>
      <c r="Q65" s="313"/>
      <c r="R65" s="127"/>
      <c r="S65" s="127"/>
      <c r="T65" s="127"/>
      <c r="U65" s="127"/>
      <c r="V65" s="127"/>
      <c r="W65" s="127"/>
      <c r="X65" s="127"/>
      <c r="Y65" s="127"/>
      <c r="Z65" s="127"/>
      <c r="AA65" s="127"/>
      <c r="AB65" s="127"/>
      <c r="AC65" s="127"/>
      <c r="AD65" s="127"/>
      <c r="AE65" s="127"/>
      <c r="AF65" s="127"/>
      <c r="AG65" s="127"/>
      <c r="AH65" s="127"/>
      <c r="AI65" s="317">
        <f>'Planung BA KD'!B126</f>
        <v>1028</v>
      </c>
      <c r="AJ65" s="317" t="str">
        <f>'Planung BA KD'!C126</f>
        <v>Externes Praxisprojekt</v>
      </c>
      <c r="AK65" s="317" t="str">
        <f>AI65&amp;"-"&amp;AJ65</f>
        <v>1028-Externes Praxisprojekt</v>
      </c>
      <c r="AL65" s="317"/>
      <c r="AM65" s="317"/>
      <c r="AN65" s="317"/>
      <c r="AO65" s="31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308"/>
      <c r="BQ65" s="308"/>
      <c r="BR65" s="308"/>
      <c r="BS65" s="308"/>
      <c r="BT65" s="308"/>
      <c r="BU65" s="74"/>
      <c r="BV65" s="74"/>
      <c r="BW65" s="74"/>
      <c r="BX65" s="74"/>
      <c r="BY65" s="74"/>
      <c r="BZ65" s="74"/>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186"/>
      <c r="ET65" s="186"/>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row>
    <row r="66" spans="1:228" ht="19.5" customHeight="1">
      <c r="A66" s="2"/>
      <c r="B66" s="67"/>
      <c r="C66" s="162" t="str">
        <f>'Planung BA KD'!AK97</f>
        <v>1063-Präsentation und Kolloquium </v>
      </c>
      <c r="D66" s="96"/>
      <c r="E66" s="52">
        <v>4</v>
      </c>
      <c r="F66" s="96"/>
      <c r="G66" s="68"/>
      <c r="H66" s="68"/>
      <c r="I66" s="68"/>
      <c r="J66" s="68"/>
      <c r="K66" s="68"/>
      <c r="L66" s="98" t="s">
        <v>150</v>
      </c>
      <c r="M66" s="53"/>
      <c r="N66" s="54" t="s">
        <v>143</v>
      </c>
      <c r="O66" s="84">
        <f>IF(OR($N66="Offen",$N66=""),0,IF($N66="Offen",0,$E66))</f>
        <v>0</v>
      </c>
      <c r="P66" s="313"/>
      <c r="Q66" s="313"/>
      <c r="R66" s="127"/>
      <c r="S66" s="127"/>
      <c r="T66" s="127"/>
      <c r="U66" s="127"/>
      <c r="V66" s="127"/>
      <c r="W66" s="127"/>
      <c r="X66" s="127"/>
      <c r="Y66" s="127"/>
      <c r="Z66" s="127"/>
      <c r="AA66" s="127"/>
      <c r="AB66" s="127"/>
      <c r="AC66" s="127"/>
      <c r="AD66" s="127"/>
      <c r="AE66" s="127"/>
      <c r="AF66" s="127"/>
      <c r="AG66" s="127"/>
      <c r="AH66" s="127"/>
      <c r="AI66" s="317">
        <f>'Planung BA KD'!B127</f>
        <v>1029</v>
      </c>
      <c r="AJ66" s="317" t="str">
        <f>'Planung BA KD'!C127</f>
        <v>Internes Praxisprojekt</v>
      </c>
      <c r="AK66" s="317" t="str">
        <f>AI66&amp;"-"&amp;AJ66</f>
        <v>1029-Internes Praxisprojekt</v>
      </c>
      <c r="AL66" s="317"/>
      <c r="AM66" s="317"/>
      <c r="AN66" s="317"/>
      <c r="AO66" s="317"/>
      <c r="AP66" s="127"/>
      <c r="AQ66" s="127"/>
      <c r="AR66" s="127"/>
      <c r="AS66" s="127" t="s">
        <v>53</v>
      </c>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308"/>
      <c r="BQ66" s="308"/>
      <c r="BR66" s="308"/>
      <c r="BS66" s="308"/>
      <c r="BT66" s="308"/>
      <c r="BU66" s="74"/>
      <c r="BV66" s="74"/>
      <c r="BW66" s="74"/>
      <c r="BX66" s="74"/>
      <c r="BY66" s="74"/>
      <c r="BZ66" s="74"/>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186"/>
      <c r="ET66" s="186"/>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row>
    <row r="67" spans="1:228" ht="19.5" customHeight="1" thickBot="1">
      <c r="A67" s="2"/>
      <c r="B67" s="69"/>
      <c r="C67" s="166" t="str">
        <f>'Planung BA KD'!AK98</f>
        <v>1064-Mentoring</v>
      </c>
      <c r="D67" s="161"/>
      <c r="E67" s="70">
        <v>2</v>
      </c>
      <c r="F67" s="115"/>
      <c r="G67" s="116"/>
      <c r="H67" s="116"/>
      <c r="I67" s="116"/>
      <c r="J67" s="116"/>
      <c r="K67" s="116"/>
      <c r="L67" s="117" t="s">
        <v>150</v>
      </c>
      <c r="M67" s="71"/>
      <c r="N67" s="72" t="s">
        <v>143</v>
      </c>
      <c r="O67" s="85">
        <f>IF(OR($N67="Offen",$N67=""),0,IF($N67="Offen",0,$E67))</f>
        <v>0</v>
      </c>
      <c r="P67" s="313"/>
      <c r="Q67" s="313"/>
      <c r="R67" s="127"/>
      <c r="S67" s="127"/>
      <c r="T67" s="127"/>
      <c r="U67" s="127"/>
      <c r="V67" s="127"/>
      <c r="W67" s="127"/>
      <c r="X67" s="127"/>
      <c r="Y67" s="127"/>
      <c r="Z67" s="127"/>
      <c r="AA67" s="127"/>
      <c r="AB67" s="127"/>
      <c r="AC67" s="127"/>
      <c r="AD67" s="127"/>
      <c r="AE67" s="127"/>
      <c r="AF67" s="127"/>
      <c r="AG67" s="127"/>
      <c r="AH67" s="127"/>
      <c r="AI67" s="317" t="str">
        <f>'Planung BA KD'!B128</f>
        <v>Modul 202</v>
      </c>
      <c r="AJ67" s="317" t="str">
        <f>'Planung BA KD'!C50</f>
        <v>Bitte per Drop-Down wählen!</v>
      </c>
      <c r="AK67" s="317" t="str">
        <f>AI67&amp;"-"&amp;AJ67</f>
        <v>Modul 202-Bitte per Drop-Down wählen!</v>
      </c>
      <c r="AL67" s="317"/>
      <c r="AM67" s="317"/>
      <c r="AN67" s="317"/>
      <c r="AO67" s="31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308"/>
      <c r="BQ67" s="308"/>
      <c r="BR67" s="308"/>
      <c r="BS67" s="308"/>
      <c r="BT67" s="308"/>
      <c r="BU67" s="74"/>
      <c r="BV67" s="74"/>
      <c r="BW67" s="74"/>
      <c r="BX67" s="74"/>
      <c r="BY67" s="74"/>
      <c r="BZ67" s="74"/>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row>
    <row r="68" spans="1:228" ht="24.75" customHeight="1">
      <c r="A68" s="2"/>
      <c r="B68" s="2"/>
      <c r="C68" s="2"/>
      <c r="D68" s="6"/>
      <c r="E68" s="6"/>
      <c r="F68" s="6"/>
      <c r="G68" s="6"/>
      <c r="H68" s="6"/>
      <c r="I68" s="6"/>
      <c r="J68" s="6"/>
      <c r="K68" s="6"/>
      <c r="L68" s="6"/>
      <c r="M68" s="419" t="s">
        <v>52</v>
      </c>
      <c r="N68" s="420"/>
      <c r="O68" s="192">
        <f>O63+O44+O41+O59+O56+O53+O50+O39+O35+O32+O27+O24+O21+O18+O15+O10</f>
        <v>0</v>
      </c>
      <c r="P68" s="313"/>
      <c r="Q68" s="313"/>
      <c r="R68" s="127"/>
      <c r="S68" s="127"/>
      <c r="T68" s="127"/>
      <c r="U68" s="127"/>
      <c r="V68" s="127"/>
      <c r="W68" s="127"/>
      <c r="X68" s="127"/>
      <c r="Y68" s="127"/>
      <c r="Z68" s="127"/>
      <c r="AA68" s="127"/>
      <c r="AB68" s="127"/>
      <c r="AC68" s="127"/>
      <c r="AD68" s="127"/>
      <c r="AE68" s="127"/>
      <c r="AF68" s="127"/>
      <c r="AG68" s="127"/>
      <c r="AH68" s="127"/>
      <c r="AI68" s="317"/>
      <c r="AJ68" s="317"/>
      <c r="AK68" s="317" t="s">
        <v>18</v>
      </c>
      <c r="AL68" s="317"/>
      <c r="AM68" s="317"/>
      <c r="AN68" s="317"/>
      <c r="AO68" s="31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308"/>
      <c r="BQ68" s="308"/>
      <c r="BR68" s="308"/>
      <c r="BS68" s="308"/>
      <c r="BT68" s="308"/>
      <c r="BU68" s="74"/>
      <c r="BV68" s="74"/>
      <c r="BW68" s="74"/>
      <c r="BX68" s="74"/>
      <c r="BY68" s="74"/>
      <c r="BZ68" s="74"/>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row>
    <row r="69" spans="1:228" ht="24.75" customHeight="1" thickBot="1">
      <c r="A69" s="2"/>
      <c r="B69" s="2"/>
      <c r="C69" s="2"/>
      <c r="D69" s="6"/>
      <c r="E69" s="6"/>
      <c r="F69" s="6"/>
      <c r="G69" s="6"/>
      <c r="H69" s="6"/>
      <c r="I69" s="6"/>
      <c r="J69" s="6"/>
      <c r="K69" s="6"/>
      <c r="L69" s="6"/>
      <c r="M69" s="416" t="str">
        <f>IF(O68&lt;170,"Thesisanmeldung noch nicht möglich (mindestens 170 ECTS)  ",IF(O68&lt;209,"Thesisanmeldung möglich, Voraussetzungen erfüllt (mind, 170 ECTS)  ",IF(O68=210,"Bachelor bestanden "&amp;$AT$17&amp;"  ","FEHLER")))</f>
        <v>Thesisanmeldung noch nicht möglich (mindestens 170 ECTS)  </v>
      </c>
      <c r="N69" s="417"/>
      <c r="O69" s="418"/>
      <c r="P69" s="313"/>
      <c r="Q69" s="313"/>
      <c r="R69" s="127"/>
      <c r="S69" s="127"/>
      <c r="T69" s="127"/>
      <c r="U69" s="127"/>
      <c r="V69" s="127"/>
      <c r="W69" s="127"/>
      <c r="X69" s="127"/>
      <c r="Y69" s="127"/>
      <c r="Z69" s="127"/>
      <c r="AA69" s="127"/>
      <c r="AB69" s="127"/>
      <c r="AC69" s="127"/>
      <c r="AD69" s="127"/>
      <c r="AE69" s="127"/>
      <c r="AF69" s="127"/>
      <c r="AG69" s="127"/>
      <c r="AH69" s="127"/>
      <c r="AI69" s="317">
        <f>'Planung BA KD'!B129</f>
        <v>1030</v>
      </c>
      <c r="AJ69" s="317" t="str">
        <f>'Planung BA KD'!C129</f>
        <v>Projekt 1</v>
      </c>
      <c r="AK69" s="317" t="str">
        <f>IF($AJ67="Schrift",$AI$69&amp;"-"&amp;$AJ$69,IF($AJ67="Bild",$AI$73&amp;"-"&amp;$AJ$73,IF($AJ67="Raum",$AI$77&amp;"-"&amp;$AJ$77,IF($AJ67="System",$AI$81&amp;"-"&amp;$AJ$81,"FEHLER"))))</f>
        <v>FEHLER</v>
      </c>
      <c r="AL69" s="317">
        <f>COUNTIF('Planung BA KD'!$C$28:$C$30,$AK34)</f>
        <v>0</v>
      </c>
      <c r="AM69" s="317"/>
      <c r="AN69" s="317"/>
      <c r="AO69" s="31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308"/>
      <c r="BQ69" s="308"/>
      <c r="BR69" s="308"/>
      <c r="BS69" s="308"/>
      <c r="BT69" s="308"/>
      <c r="BU69" s="74"/>
      <c r="BV69" s="74"/>
      <c r="BW69" s="74"/>
      <c r="BX69" s="74"/>
      <c r="BY69" s="74"/>
      <c r="BZ69" s="74"/>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row>
    <row r="70" spans="1:228" ht="24.75" customHeight="1">
      <c r="A70" s="2"/>
      <c r="B70" s="402" t="s">
        <v>54</v>
      </c>
      <c r="C70" s="403"/>
      <c r="D70" s="6"/>
      <c r="E70" s="6"/>
      <c r="F70" s="6"/>
      <c r="G70" s="6"/>
      <c r="H70" s="6"/>
      <c r="I70" s="6"/>
      <c r="J70" s="6"/>
      <c r="K70" s="6"/>
      <c r="L70" s="6"/>
      <c r="M70" s="102"/>
      <c r="N70" s="284"/>
      <c r="O70" s="284"/>
      <c r="P70" s="313"/>
      <c r="Q70" s="313"/>
      <c r="R70" s="127"/>
      <c r="S70" s="127"/>
      <c r="T70" s="127"/>
      <c r="U70" s="127"/>
      <c r="V70" s="127"/>
      <c r="W70" s="127"/>
      <c r="X70" s="127"/>
      <c r="Y70" s="127"/>
      <c r="Z70" s="127"/>
      <c r="AA70" s="127"/>
      <c r="AB70" s="127"/>
      <c r="AC70" s="127"/>
      <c r="AD70" s="127"/>
      <c r="AE70" s="127"/>
      <c r="AF70" s="127"/>
      <c r="AG70" s="127"/>
      <c r="AH70" s="127"/>
      <c r="AI70" s="317">
        <f>'Planung BA KD'!B130</f>
        <v>1031</v>
      </c>
      <c r="AJ70" s="317" t="str">
        <f>'Planung BA KD'!C130</f>
        <v>Projekt 2</v>
      </c>
      <c r="AK70" s="317" t="str">
        <f>IF($AJ67="Schrift",$AI$70&amp;"-"&amp;$AJ$70,IF($AJ67="Bild",$AI$74&amp;"-"&amp;$AJ$74,IF($AJ67="Raum",$AI$78&amp;"-"&amp;$AJ$78,IF($AJ67="System",$AI$82&amp;"-"&amp;$AJ$82,"FEHLER"))))</f>
        <v>FEHLER</v>
      </c>
      <c r="AL70" s="317">
        <f>COUNTIF('Planung BA KD'!$C$28:$C$30,$AK35)</f>
        <v>0</v>
      </c>
      <c r="AM70" s="317"/>
      <c r="AN70" s="317"/>
      <c r="AO70" s="31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308"/>
      <c r="BQ70" s="308"/>
      <c r="BR70" s="308"/>
      <c r="BS70" s="308"/>
      <c r="BT70" s="308"/>
      <c r="BU70" s="74"/>
      <c r="BV70" s="74"/>
      <c r="BW70" s="74"/>
      <c r="BX70" s="74"/>
      <c r="BY70" s="74"/>
      <c r="BZ70" s="74"/>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row>
    <row r="71" spans="1:228" ht="12.75" customHeight="1" thickBot="1">
      <c r="A71" s="2"/>
      <c r="B71" s="2"/>
      <c r="C71" s="2"/>
      <c r="D71" s="6"/>
      <c r="E71" s="6"/>
      <c r="F71" s="6"/>
      <c r="G71" s="6"/>
      <c r="H71" s="6"/>
      <c r="I71" s="6"/>
      <c r="J71" s="6"/>
      <c r="K71" s="6"/>
      <c r="L71" s="6"/>
      <c r="M71" s="102"/>
      <c r="N71" s="283"/>
      <c r="O71" s="283"/>
      <c r="P71" s="313"/>
      <c r="Q71" s="313"/>
      <c r="R71" s="127"/>
      <c r="S71" s="127"/>
      <c r="T71" s="127"/>
      <c r="U71" s="127"/>
      <c r="V71" s="127"/>
      <c r="W71" s="127"/>
      <c r="X71" s="127"/>
      <c r="Y71" s="127"/>
      <c r="Z71" s="127"/>
      <c r="AA71" s="127"/>
      <c r="AB71" s="127"/>
      <c r="AC71" s="127"/>
      <c r="AD71" s="127"/>
      <c r="AE71" s="127"/>
      <c r="AF71" s="127"/>
      <c r="AG71" s="127"/>
      <c r="AH71" s="127"/>
      <c r="AI71" s="317" t="str">
        <f>'Planung BA KD'!B131</f>
        <v>Modul 203</v>
      </c>
      <c r="AJ71" s="317" t="str">
        <f>'Planung BA KD'!C53</f>
        <v>Bitte per Drop-Down wählen!</v>
      </c>
      <c r="AK71" s="317" t="str">
        <f>AI71&amp;"-"&amp;AJ71</f>
        <v>Modul 203-Bitte per Drop-Down wählen!</v>
      </c>
      <c r="AL71" s="317">
        <f>COUNTIF('Planung BA KD'!$C$28:$C$30,$AK36)</f>
        <v>0</v>
      </c>
      <c r="AM71" s="317"/>
      <c r="AN71" s="317"/>
      <c r="AO71" s="31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308"/>
      <c r="BQ71" s="308"/>
      <c r="BR71" s="308"/>
      <c r="BS71" s="308"/>
      <c r="BT71" s="308"/>
      <c r="BU71" s="74"/>
      <c r="BV71" s="74"/>
      <c r="BW71" s="74"/>
      <c r="BX71" s="74"/>
      <c r="BY71" s="74"/>
      <c r="BZ71" s="74"/>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row>
    <row r="72" spans="1:228" ht="12.75" customHeight="1">
      <c r="A72" s="2"/>
      <c r="B72" s="404" t="s">
        <v>55</v>
      </c>
      <c r="C72" s="405"/>
      <c r="D72" s="405"/>
      <c r="E72" s="405"/>
      <c r="F72" s="21"/>
      <c r="G72" s="21"/>
      <c r="H72" s="21"/>
      <c r="I72" s="21"/>
      <c r="J72" s="21"/>
      <c r="K72" s="21"/>
      <c r="L72" s="21"/>
      <c r="M72" s="199"/>
      <c r="N72" s="286"/>
      <c r="O72" s="127"/>
      <c r="P72" s="313"/>
      <c r="Q72" s="313"/>
      <c r="R72" s="282"/>
      <c r="S72" s="127"/>
      <c r="T72" s="127"/>
      <c r="U72" s="127"/>
      <c r="V72" s="127"/>
      <c r="W72" s="127"/>
      <c r="X72" s="127"/>
      <c r="Y72" s="127"/>
      <c r="Z72" s="127"/>
      <c r="AA72" s="127"/>
      <c r="AB72" s="127"/>
      <c r="AC72" s="127"/>
      <c r="AD72" s="127"/>
      <c r="AE72" s="127"/>
      <c r="AF72" s="127"/>
      <c r="AG72" s="127"/>
      <c r="AH72" s="127"/>
      <c r="AI72" s="317"/>
      <c r="AJ72" s="317"/>
      <c r="AK72" s="317" t="s">
        <v>18</v>
      </c>
      <c r="AL72" s="317">
        <f>COUNTIF('Planung BA KD'!$C$28:$C$30,$AK37)</f>
        <v>0</v>
      </c>
      <c r="AM72" s="317"/>
      <c r="AN72" s="317"/>
      <c r="AO72" s="31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308"/>
      <c r="BQ72" s="308"/>
      <c r="BR72" s="308"/>
      <c r="BS72" s="308"/>
      <c r="BT72" s="308"/>
      <c r="BU72" s="74"/>
      <c r="BV72" s="74"/>
      <c r="BW72" s="74"/>
      <c r="BX72" s="74"/>
      <c r="BY72" s="74"/>
      <c r="BZ72" s="74"/>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row>
    <row r="73" spans="1:228" ht="12.75" customHeight="1">
      <c r="A73" s="2"/>
      <c r="B73" s="406"/>
      <c r="C73" s="407"/>
      <c r="D73" s="407"/>
      <c r="E73" s="407"/>
      <c r="F73" s="22"/>
      <c r="G73" s="22"/>
      <c r="H73" s="22"/>
      <c r="I73" s="22"/>
      <c r="J73" s="22"/>
      <c r="K73" s="22"/>
      <c r="L73" s="22"/>
      <c r="M73" s="200"/>
      <c r="N73" s="286"/>
      <c r="O73" s="127"/>
      <c r="P73" s="322"/>
      <c r="Q73" s="313"/>
      <c r="R73" s="282"/>
      <c r="S73" s="127"/>
      <c r="T73" s="127"/>
      <c r="U73" s="127"/>
      <c r="V73" s="127"/>
      <c r="W73" s="127"/>
      <c r="X73" s="127"/>
      <c r="Y73" s="127"/>
      <c r="Z73" s="127"/>
      <c r="AA73" s="127"/>
      <c r="AB73" s="127"/>
      <c r="AC73" s="127"/>
      <c r="AD73" s="127"/>
      <c r="AE73" s="127"/>
      <c r="AF73" s="127"/>
      <c r="AG73" s="127"/>
      <c r="AH73" s="127"/>
      <c r="AI73" s="317">
        <f>'Planung BA KD'!B132</f>
        <v>1032</v>
      </c>
      <c r="AJ73" s="317" t="str">
        <f>'Planung BA KD'!C132</f>
        <v>Projekt 3</v>
      </c>
      <c r="AK73" s="317" t="str">
        <f>IF($AJ71="Schrift",$AI$69&amp;"-"&amp;$AJ$69,IF($AJ71="Bild",$AI$73&amp;"-"&amp;$AJ$73,IF($AJ71="Raum",$AI$77&amp;"-"&amp;$AJ$77,IF($AJ71="System",$AI$81&amp;"-"&amp;$AJ$81,"FEHLER"))))</f>
        <v>FEHLER</v>
      </c>
      <c r="AL73" s="317">
        <f>COUNTIF('Planung BA KD'!$C$28:$C$30,$AK38)</f>
        <v>0</v>
      </c>
      <c r="AM73" s="317"/>
      <c r="AN73" s="317"/>
      <c r="AO73" s="31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308"/>
      <c r="BQ73" s="308"/>
      <c r="BR73" s="308"/>
      <c r="BS73" s="308"/>
      <c r="BT73" s="308"/>
      <c r="BU73" s="74"/>
      <c r="BV73" s="74"/>
      <c r="BW73" s="74"/>
      <c r="BX73" s="74"/>
      <c r="BY73" s="74"/>
      <c r="BZ73" s="74"/>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c r="EO73" s="186"/>
      <c r="EP73" s="186"/>
      <c r="EQ73" s="186"/>
      <c r="ER73" s="186"/>
      <c r="ES73" s="186"/>
      <c r="ET73" s="186"/>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row>
    <row r="74" spans="1:228" ht="12.75" customHeight="1">
      <c r="A74" s="2"/>
      <c r="B74" s="424" t="s">
        <v>6</v>
      </c>
      <c r="C74" s="425"/>
      <c r="D74" s="426" t="s">
        <v>7</v>
      </c>
      <c r="E74" s="426" t="s">
        <v>8</v>
      </c>
      <c r="F74" s="425" t="s">
        <v>149</v>
      </c>
      <c r="G74" s="425"/>
      <c r="H74" s="425"/>
      <c r="I74" s="425"/>
      <c r="J74" s="425"/>
      <c r="K74" s="425"/>
      <c r="L74" s="425"/>
      <c r="M74" s="201"/>
      <c r="N74" s="428"/>
      <c r="O74" s="127"/>
      <c r="P74" s="307"/>
      <c r="Q74" s="322"/>
      <c r="R74" s="323"/>
      <c r="S74" s="127"/>
      <c r="T74" s="127"/>
      <c r="U74" s="127"/>
      <c r="V74" s="127"/>
      <c r="W74" s="127"/>
      <c r="X74" s="127"/>
      <c r="Y74" s="127"/>
      <c r="Z74" s="127"/>
      <c r="AA74" s="127"/>
      <c r="AB74" s="127"/>
      <c r="AC74" s="127"/>
      <c r="AD74" s="127"/>
      <c r="AE74" s="127"/>
      <c r="AF74" s="127"/>
      <c r="AG74" s="127"/>
      <c r="AH74" s="127"/>
      <c r="AI74" s="317">
        <f>'Planung BA KD'!B133</f>
        <v>1033</v>
      </c>
      <c r="AJ74" s="317" t="str">
        <f>'Planung BA KD'!C133</f>
        <v>Projekt 4</v>
      </c>
      <c r="AK74" s="317" t="str">
        <f>IF($AJ71="Schrift",$AI$70&amp;"-"&amp;$AJ$70,IF($AJ71="Bild",$AI$74&amp;"-"&amp;$AJ$74,IF($AJ71="Raum",$AI$78&amp;"-"&amp;$AJ$78,IF($AJ71="System",$AI$82&amp;"-"&amp;$AJ$82,"FEHLER"))))</f>
        <v>FEHLER</v>
      </c>
      <c r="AL74" s="317">
        <f>COUNTIF('Planung BA KD'!$C$28:$C$30,$AK39)</f>
        <v>0</v>
      </c>
      <c r="AM74" s="317"/>
      <c r="AN74" s="317"/>
      <c r="AO74" s="31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308"/>
      <c r="BQ74" s="308"/>
      <c r="BR74" s="308"/>
      <c r="BS74" s="308"/>
      <c r="BT74" s="308"/>
      <c r="BU74" s="74"/>
      <c r="BV74" s="74"/>
      <c r="BW74" s="74"/>
      <c r="BX74" s="74"/>
      <c r="BY74" s="74"/>
      <c r="BZ74" s="74"/>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row>
    <row r="75" spans="2:228" s="2" customFormat="1" ht="12.75" customHeight="1">
      <c r="B75" s="202" t="s">
        <v>10</v>
      </c>
      <c r="C75" s="196" t="s">
        <v>11</v>
      </c>
      <c r="D75" s="427"/>
      <c r="E75" s="427"/>
      <c r="F75" s="430"/>
      <c r="G75" s="430"/>
      <c r="H75" s="430"/>
      <c r="I75" s="430"/>
      <c r="J75" s="430"/>
      <c r="K75" s="430"/>
      <c r="L75" s="430"/>
      <c r="M75" s="203"/>
      <c r="N75" s="428"/>
      <c r="O75" s="127"/>
      <c r="P75" s="307"/>
      <c r="Q75" s="307"/>
      <c r="R75" s="282"/>
      <c r="S75" s="127"/>
      <c r="T75" s="127"/>
      <c r="U75" s="127"/>
      <c r="V75" s="127"/>
      <c r="W75" s="127"/>
      <c r="X75" s="127"/>
      <c r="Y75" s="127"/>
      <c r="Z75" s="127"/>
      <c r="AA75" s="127"/>
      <c r="AB75" s="127"/>
      <c r="AC75" s="127"/>
      <c r="AD75" s="127"/>
      <c r="AE75" s="127"/>
      <c r="AF75" s="127"/>
      <c r="AG75" s="127"/>
      <c r="AH75" s="127"/>
      <c r="AI75" s="317" t="str">
        <f>'Planung BA KD'!B134</f>
        <v>Modul 204</v>
      </c>
      <c r="AJ75" s="317" t="str">
        <f>'Planung BA KD'!C56</f>
        <v>Bitte per Drop-Down wählen!</v>
      </c>
      <c r="AK75" s="317" t="str">
        <f>AI75&amp;"-"&amp;AJ75</f>
        <v>Modul 204-Bitte per Drop-Down wählen!</v>
      </c>
      <c r="AL75" s="317">
        <f>COUNTIF('Planung BA KD'!$C$28:$C$30,$AK40)</f>
        <v>0</v>
      </c>
      <c r="AM75" s="317"/>
      <c r="AN75" s="317"/>
      <c r="AO75" s="317"/>
      <c r="AP75" s="127"/>
      <c r="AQ75" s="127"/>
      <c r="AR75" s="127"/>
      <c r="AS75" s="127"/>
      <c r="AT75" s="127"/>
      <c r="AU75" s="127"/>
      <c r="AV75" s="127"/>
      <c r="AW75" s="127"/>
      <c r="AX75" s="127"/>
      <c r="AY75" s="127"/>
      <c r="AZ75" s="127"/>
      <c r="BA75" s="127"/>
      <c r="BB75" s="127"/>
      <c r="BC75" s="127"/>
      <c r="BD75" s="127"/>
      <c r="BE75" s="127"/>
      <c r="BF75" s="127"/>
      <c r="BG75" s="127"/>
      <c r="BH75" s="127"/>
      <c r="BI75" s="127"/>
      <c r="BJ75" s="324"/>
      <c r="BK75" s="324"/>
      <c r="BL75" s="324"/>
      <c r="BM75" s="324"/>
      <c r="BN75" s="324"/>
      <c r="BO75" s="324"/>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295"/>
      <c r="DC75" s="295"/>
      <c r="DD75" s="295"/>
      <c r="DE75" s="295"/>
      <c r="DF75" s="295"/>
      <c r="DG75" s="295"/>
      <c r="DH75" s="295"/>
      <c r="DI75" s="295"/>
      <c r="DJ75" s="295"/>
      <c r="DK75" s="295"/>
      <c r="DL75" s="295"/>
      <c r="DM75" s="295"/>
      <c r="DN75" s="295"/>
      <c r="DO75" s="295"/>
      <c r="DP75" s="295"/>
      <c r="DQ75" s="295"/>
      <c r="DR75" s="295"/>
      <c r="DS75" s="295"/>
      <c r="DT75" s="295"/>
      <c r="DU75" s="295"/>
      <c r="DV75" s="295"/>
      <c r="DW75" s="295"/>
      <c r="DX75" s="295"/>
      <c r="DY75" s="295"/>
      <c r="DZ75" s="295"/>
      <c r="EA75" s="295"/>
      <c r="EB75" s="295"/>
      <c r="EC75" s="295"/>
      <c r="ED75" s="295"/>
      <c r="EE75" s="295"/>
      <c r="EF75" s="295"/>
      <c r="EG75" s="295"/>
      <c r="EH75" s="295"/>
      <c r="EI75" s="295"/>
      <c r="EJ75" s="295"/>
      <c r="EK75" s="295"/>
      <c r="EL75" s="295"/>
      <c r="EM75" s="295"/>
      <c r="EN75" s="295"/>
      <c r="EO75" s="295"/>
      <c r="EP75" s="295"/>
      <c r="EQ75" s="295"/>
      <c r="ER75" s="295"/>
      <c r="ES75" s="295"/>
      <c r="ET75" s="295"/>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row>
    <row r="76" spans="2:228" s="2" customFormat="1" ht="12.75" customHeight="1">
      <c r="B76" s="193" t="s">
        <v>16</v>
      </c>
      <c r="C76" s="293" t="s">
        <v>177</v>
      </c>
      <c r="D76" s="194">
        <v>14</v>
      </c>
      <c r="E76" s="195">
        <v>14</v>
      </c>
      <c r="F76" s="437"/>
      <c r="G76" s="437"/>
      <c r="H76" s="437"/>
      <c r="I76" s="437"/>
      <c r="J76" s="437"/>
      <c r="K76" s="437"/>
      <c r="L76" s="437"/>
      <c r="M76" s="438"/>
      <c r="N76" s="287"/>
      <c r="O76" s="127"/>
      <c r="P76" s="307"/>
      <c r="Q76" s="307"/>
      <c r="R76" s="282"/>
      <c r="S76" s="127"/>
      <c r="T76" s="127"/>
      <c r="U76" s="127"/>
      <c r="V76" s="127"/>
      <c r="W76" s="127"/>
      <c r="X76" s="127"/>
      <c r="Y76" s="127"/>
      <c r="Z76" s="127"/>
      <c r="AA76" s="127"/>
      <c r="AB76" s="127"/>
      <c r="AC76" s="127"/>
      <c r="AD76" s="127"/>
      <c r="AE76" s="127"/>
      <c r="AF76" s="127"/>
      <c r="AG76" s="127"/>
      <c r="AH76" s="127"/>
      <c r="AI76" s="317"/>
      <c r="AJ76" s="317"/>
      <c r="AK76" s="317" t="s">
        <v>18</v>
      </c>
      <c r="AL76" s="317">
        <f>COUNTIF('Planung BA KD'!$C$28:$C$30,$AK41)</f>
        <v>0</v>
      </c>
      <c r="AM76" s="317"/>
      <c r="AN76" s="317"/>
      <c r="AO76" s="317"/>
      <c r="AP76" s="127"/>
      <c r="AQ76" s="127"/>
      <c r="AR76" s="127"/>
      <c r="AS76" s="127"/>
      <c r="AT76" s="127"/>
      <c r="AU76" s="127"/>
      <c r="AV76" s="127"/>
      <c r="AW76" s="127"/>
      <c r="AX76" s="127"/>
      <c r="AY76" s="127"/>
      <c r="AZ76" s="127"/>
      <c r="BA76" s="127"/>
      <c r="BB76" s="127"/>
      <c r="BC76" s="127"/>
      <c r="BD76" s="127"/>
      <c r="BE76" s="127"/>
      <c r="BF76" s="127"/>
      <c r="BG76" s="127"/>
      <c r="BH76" s="127"/>
      <c r="BI76" s="127"/>
      <c r="BJ76" s="324"/>
      <c r="BK76" s="324"/>
      <c r="BL76" s="324"/>
      <c r="BM76" s="324"/>
      <c r="BN76" s="324"/>
      <c r="BO76" s="324"/>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295"/>
      <c r="DC76" s="295"/>
      <c r="DD76" s="295"/>
      <c r="DE76" s="295"/>
      <c r="DF76" s="295"/>
      <c r="DG76" s="295"/>
      <c r="DH76" s="295"/>
      <c r="DI76" s="295"/>
      <c r="DJ76" s="295"/>
      <c r="DK76" s="295"/>
      <c r="DL76" s="295"/>
      <c r="DM76" s="295"/>
      <c r="DN76" s="295"/>
      <c r="DO76" s="295"/>
      <c r="DP76" s="295"/>
      <c r="DQ76" s="295"/>
      <c r="DR76" s="295"/>
      <c r="DS76" s="295"/>
      <c r="DT76" s="295"/>
      <c r="DU76" s="295"/>
      <c r="DV76" s="295"/>
      <c r="DW76" s="295"/>
      <c r="DX76" s="295"/>
      <c r="DY76" s="295"/>
      <c r="DZ76" s="295"/>
      <c r="EA76" s="295"/>
      <c r="EB76" s="295"/>
      <c r="EC76" s="295"/>
      <c r="ED76" s="295"/>
      <c r="EE76" s="295"/>
      <c r="EF76" s="295"/>
      <c r="EG76" s="295"/>
      <c r="EH76" s="295"/>
      <c r="EI76" s="295"/>
      <c r="EJ76" s="295"/>
      <c r="EK76" s="295"/>
      <c r="EL76" s="295"/>
      <c r="EM76" s="295"/>
      <c r="EN76" s="295"/>
      <c r="EO76" s="295"/>
      <c r="EP76" s="295"/>
      <c r="EQ76" s="295"/>
      <c r="ER76" s="295"/>
      <c r="ES76" s="295"/>
      <c r="ET76" s="295"/>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row>
    <row r="77" spans="1:228" s="2" customFormat="1" ht="12.75" customHeight="1">
      <c r="A77" s="7"/>
      <c r="B77" s="106">
        <v>1001</v>
      </c>
      <c r="C77" s="17" t="s">
        <v>56</v>
      </c>
      <c r="D77" s="9">
        <v>2</v>
      </c>
      <c r="E77" s="99">
        <v>2</v>
      </c>
      <c r="F77" s="431"/>
      <c r="G77" s="431"/>
      <c r="H77" s="431"/>
      <c r="I77" s="431"/>
      <c r="J77" s="431"/>
      <c r="K77" s="431"/>
      <c r="L77" s="431"/>
      <c r="M77" s="432"/>
      <c r="N77" s="288"/>
      <c r="O77" s="282"/>
      <c r="P77" s="307"/>
      <c r="Q77" s="307"/>
      <c r="R77" s="282"/>
      <c r="S77" s="127"/>
      <c r="T77" s="127"/>
      <c r="U77" s="127"/>
      <c r="V77" s="127"/>
      <c r="W77" s="127"/>
      <c r="X77" s="127"/>
      <c r="Y77" s="127"/>
      <c r="Z77" s="127"/>
      <c r="AA77" s="127"/>
      <c r="AB77" s="127"/>
      <c r="AC77" s="127"/>
      <c r="AD77" s="127"/>
      <c r="AE77" s="127"/>
      <c r="AF77" s="127"/>
      <c r="AG77" s="127"/>
      <c r="AH77" s="127"/>
      <c r="AI77" s="317">
        <f>'Planung BA KD'!B135</f>
        <v>1034</v>
      </c>
      <c r="AJ77" s="317" t="str">
        <f>'Planung BA KD'!C135</f>
        <v>Projekt 5</v>
      </c>
      <c r="AK77" s="317" t="str">
        <f>IF($AJ75="Schrift",$AI$69&amp;"-"&amp;$AJ$69,IF($AJ75="Bild",$AI$73&amp;"-"&amp;$AJ$73,IF($AJ75="Raum",$AI$77&amp;"-"&amp;$AJ$77,IF($AJ75="System",$AI$81&amp;"-"&amp;$AJ$81,"FEHLER"))))</f>
        <v>FEHLER</v>
      </c>
      <c r="AL77" s="317">
        <f>COUNTIF('Planung BA KD'!$C$28:$C$30,$AK42)</f>
        <v>0</v>
      </c>
      <c r="AM77" s="317"/>
      <c r="AN77" s="317"/>
      <c r="AO77" s="317"/>
      <c r="AP77" s="127"/>
      <c r="AQ77" s="127"/>
      <c r="AR77" s="127"/>
      <c r="AS77" s="127"/>
      <c r="AT77" s="127"/>
      <c r="AU77" s="127"/>
      <c r="AV77" s="127"/>
      <c r="AW77" s="127"/>
      <c r="AX77" s="127"/>
      <c r="AY77" s="127"/>
      <c r="AZ77" s="127"/>
      <c r="BA77" s="127"/>
      <c r="BB77" s="127"/>
      <c r="BC77" s="127"/>
      <c r="BD77" s="127"/>
      <c r="BE77" s="127"/>
      <c r="BF77" s="127"/>
      <c r="BG77" s="127"/>
      <c r="BH77" s="127"/>
      <c r="BI77" s="127"/>
      <c r="BJ77" s="324"/>
      <c r="BK77" s="324"/>
      <c r="BL77" s="324"/>
      <c r="BM77" s="324"/>
      <c r="BN77" s="324"/>
      <c r="BO77" s="324"/>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295"/>
      <c r="DC77" s="295"/>
      <c r="DD77" s="295"/>
      <c r="DE77" s="295"/>
      <c r="DF77" s="295"/>
      <c r="DG77" s="295"/>
      <c r="DH77" s="295"/>
      <c r="DI77" s="295"/>
      <c r="DJ77" s="295"/>
      <c r="DK77" s="295"/>
      <c r="DL77" s="295"/>
      <c r="DM77" s="295"/>
      <c r="DN77" s="295"/>
      <c r="DO77" s="295"/>
      <c r="DP77" s="295"/>
      <c r="DQ77" s="295"/>
      <c r="DR77" s="295"/>
      <c r="DS77" s="295"/>
      <c r="DT77" s="295"/>
      <c r="DU77" s="295"/>
      <c r="DV77" s="295"/>
      <c r="DW77" s="295"/>
      <c r="DX77" s="295"/>
      <c r="DY77" s="295"/>
      <c r="DZ77" s="295"/>
      <c r="EA77" s="295"/>
      <c r="EB77" s="295"/>
      <c r="EC77" s="295"/>
      <c r="ED77" s="295"/>
      <c r="EE77" s="295"/>
      <c r="EF77" s="295"/>
      <c r="EG77" s="295"/>
      <c r="EH77" s="295"/>
      <c r="EI77" s="295"/>
      <c r="EJ77" s="295"/>
      <c r="EK77" s="295"/>
      <c r="EL77" s="295"/>
      <c r="EM77" s="295"/>
      <c r="EN77" s="295"/>
      <c r="EO77" s="295"/>
      <c r="EP77" s="295"/>
      <c r="EQ77" s="295"/>
      <c r="ER77" s="295"/>
      <c r="ES77" s="295"/>
      <c r="ET77" s="295"/>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row>
    <row r="78" spans="2:228" s="2" customFormat="1" ht="12.75" customHeight="1">
      <c r="B78" s="106">
        <v>1002</v>
      </c>
      <c r="C78" s="17" t="s">
        <v>57</v>
      </c>
      <c r="D78" s="11">
        <v>4</v>
      </c>
      <c r="E78" s="100">
        <v>4</v>
      </c>
      <c r="F78" s="431"/>
      <c r="G78" s="431"/>
      <c r="H78" s="431"/>
      <c r="I78" s="431"/>
      <c r="J78" s="431"/>
      <c r="K78" s="431"/>
      <c r="L78" s="431"/>
      <c r="M78" s="432"/>
      <c r="N78" s="288"/>
      <c r="O78" s="282"/>
      <c r="P78" s="307"/>
      <c r="Q78" s="307"/>
      <c r="R78" s="282"/>
      <c r="S78" s="127"/>
      <c r="T78" s="127"/>
      <c r="U78" s="127"/>
      <c r="V78" s="127"/>
      <c r="W78" s="127"/>
      <c r="X78" s="127"/>
      <c r="Y78" s="127"/>
      <c r="Z78" s="127"/>
      <c r="AA78" s="127"/>
      <c r="AB78" s="127"/>
      <c r="AC78" s="127"/>
      <c r="AD78" s="127"/>
      <c r="AE78" s="127"/>
      <c r="AF78" s="127"/>
      <c r="AG78" s="127"/>
      <c r="AH78" s="127"/>
      <c r="AI78" s="317">
        <f>'Planung BA KD'!B136</f>
        <v>1035</v>
      </c>
      <c r="AJ78" s="317" t="str">
        <f>'Planung BA KD'!C136</f>
        <v>Projekt 6</v>
      </c>
      <c r="AK78" s="317" t="str">
        <f>IF($AJ75="Schrift",$AI$70&amp;"-"&amp;$AJ$70,IF($AJ75="Bild",$AI$74&amp;"-"&amp;$AJ$74,IF($AJ75="Raum",$AI$78&amp;"-"&amp;$AJ$78,IF($AJ75="System",$AI$82&amp;"-"&amp;$AJ$82,"FEHLER"))))</f>
        <v>FEHLER</v>
      </c>
      <c r="AL78" s="317">
        <f>COUNTIF('Planung BA KD'!$C$28:$C$30,$AK43)</f>
        <v>0</v>
      </c>
      <c r="AM78" s="317"/>
      <c r="AN78" s="317"/>
      <c r="AO78" s="317"/>
      <c r="AP78" s="127"/>
      <c r="AQ78" s="127"/>
      <c r="AR78" s="127"/>
      <c r="AS78" s="127"/>
      <c r="AT78" s="127"/>
      <c r="AU78" s="127"/>
      <c r="AV78" s="127"/>
      <c r="AW78" s="127"/>
      <c r="AX78" s="127"/>
      <c r="AY78" s="127"/>
      <c r="AZ78" s="127"/>
      <c r="BA78" s="127"/>
      <c r="BB78" s="127"/>
      <c r="BC78" s="127"/>
      <c r="BD78" s="127"/>
      <c r="BE78" s="127"/>
      <c r="BF78" s="127"/>
      <c r="BG78" s="127"/>
      <c r="BH78" s="127"/>
      <c r="BI78" s="127"/>
      <c r="BJ78" s="324"/>
      <c r="BK78" s="324"/>
      <c r="BL78" s="324"/>
      <c r="BM78" s="324"/>
      <c r="BN78" s="324"/>
      <c r="BO78" s="324"/>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c r="EE78" s="295"/>
      <c r="EF78" s="295"/>
      <c r="EG78" s="295"/>
      <c r="EH78" s="295"/>
      <c r="EI78" s="295"/>
      <c r="EJ78" s="295"/>
      <c r="EK78" s="295"/>
      <c r="EL78" s="295"/>
      <c r="EM78" s="295"/>
      <c r="EN78" s="295"/>
      <c r="EO78" s="295"/>
      <c r="EP78" s="295"/>
      <c r="EQ78" s="295"/>
      <c r="ER78" s="295"/>
      <c r="ES78" s="295"/>
      <c r="ET78" s="295"/>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row>
    <row r="79" spans="2:228" s="2" customFormat="1" ht="12.75" customHeight="1">
      <c r="B79" s="106">
        <v>1003</v>
      </c>
      <c r="C79" s="17" t="s">
        <v>58</v>
      </c>
      <c r="D79" s="10">
        <v>4</v>
      </c>
      <c r="E79" s="99">
        <v>4</v>
      </c>
      <c r="F79" s="431"/>
      <c r="G79" s="431"/>
      <c r="H79" s="431"/>
      <c r="I79" s="431"/>
      <c r="J79" s="431"/>
      <c r="K79" s="431"/>
      <c r="L79" s="431"/>
      <c r="M79" s="432"/>
      <c r="N79" s="288"/>
      <c r="O79" s="282"/>
      <c r="P79" s="307"/>
      <c r="Q79" s="307"/>
      <c r="R79" s="282"/>
      <c r="S79" s="282"/>
      <c r="T79" s="282"/>
      <c r="U79" s="127"/>
      <c r="V79" s="127"/>
      <c r="W79" s="127"/>
      <c r="X79" s="127"/>
      <c r="Y79" s="127"/>
      <c r="Z79" s="127"/>
      <c r="AA79" s="127"/>
      <c r="AB79" s="127"/>
      <c r="AC79" s="127"/>
      <c r="AD79" s="127"/>
      <c r="AE79" s="127"/>
      <c r="AF79" s="127"/>
      <c r="AG79" s="127"/>
      <c r="AH79" s="127"/>
      <c r="AI79" s="317" t="str">
        <f>'Planung BA KD'!B137</f>
        <v>Modul 205</v>
      </c>
      <c r="AJ79" s="317" t="str">
        <f>'Planung BA KD'!C59</f>
        <v>Bitte per Drop-Down wählen!</v>
      </c>
      <c r="AK79" s="317" t="str">
        <f>AI79&amp;"-"&amp;AJ79</f>
        <v>Modul 205-Bitte per Drop-Down wählen!</v>
      </c>
      <c r="AL79" s="317">
        <f>COUNTIF('Planung BA KD'!$C$28:$C$30,$AK45)</f>
        <v>0</v>
      </c>
      <c r="AM79" s="317"/>
      <c r="AN79" s="317"/>
      <c r="AO79" s="317"/>
      <c r="AP79" s="127"/>
      <c r="AQ79" s="127"/>
      <c r="AR79" s="127"/>
      <c r="AS79" s="127"/>
      <c r="AT79" s="127"/>
      <c r="AU79" s="127"/>
      <c r="AV79" s="127"/>
      <c r="AW79" s="127"/>
      <c r="AX79" s="127"/>
      <c r="AY79" s="127"/>
      <c r="AZ79" s="127"/>
      <c r="BA79" s="127"/>
      <c r="BB79" s="127"/>
      <c r="BC79" s="127"/>
      <c r="BD79" s="127"/>
      <c r="BE79" s="127"/>
      <c r="BF79" s="127"/>
      <c r="BG79" s="127"/>
      <c r="BH79" s="127"/>
      <c r="BI79" s="127"/>
      <c r="BJ79" s="324"/>
      <c r="BK79" s="324"/>
      <c r="BL79" s="324"/>
      <c r="BM79" s="324"/>
      <c r="BN79" s="324"/>
      <c r="BO79" s="324"/>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295"/>
      <c r="DC79" s="295"/>
      <c r="DD79" s="295"/>
      <c r="DE79" s="295"/>
      <c r="DF79" s="295"/>
      <c r="DG79" s="295"/>
      <c r="DH79" s="295"/>
      <c r="DI79" s="295"/>
      <c r="DJ79" s="295"/>
      <c r="DK79" s="295"/>
      <c r="DL79" s="295"/>
      <c r="DM79" s="295"/>
      <c r="DN79" s="295"/>
      <c r="DO79" s="295"/>
      <c r="DP79" s="295"/>
      <c r="DQ79" s="295"/>
      <c r="DR79" s="295"/>
      <c r="DS79" s="295"/>
      <c r="DT79" s="295"/>
      <c r="DU79" s="295"/>
      <c r="DV79" s="295"/>
      <c r="DW79" s="295"/>
      <c r="DX79" s="295"/>
      <c r="DY79" s="295"/>
      <c r="DZ79" s="295"/>
      <c r="EA79" s="295"/>
      <c r="EB79" s="295"/>
      <c r="EC79" s="295"/>
      <c r="ED79" s="295"/>
      <c r="EE79" s="295"/>
      <c r="EF79" s="295"/>
      <c r="EG79" s="295"/>
      <c r="EH79" s="295"/>
      <c r="EI79" s="295"/>
      <c r="EJ79" s="295"/>
      <c r="EK79" s="295"/>
      <c r="EL79" s="295"/>
      <c r="EM79" s="295"/>
      <c r="EN79" s="295"/>
      <c r="EO79" s="295"/>
      <c r="EP79" s="295"/>
      <c r="EQ79" s="295"/>
      <c r="ER79" s="295"/>
      <c r="ES79" s="295"/>
      <c r="ET79" s="295"/>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row>
    <row r="80" spans="2:228" s="2" customFormat="1" ht="12.75" customHeight="1">
      <c r="B80" s="106">
        <v>1004</v>
      </c>
      <c r="C80" s="17" t="s">
        <v>59</v>
      </c>
      <c r="D80" s="10">
        <v>4</v>
      </c>
      <c r="E80" s="99">
        <v>4</v>
      </c>
      <c r="F80" s="431"/>
      <c r="G80" s="431"/>
      <c r="H80" s="431"/>
      <c r="I80" s="431"/>
      <c r="J80" s="431"/>
      <c r="K80" s="431"/>
      <c r="L80" s="431"/>
      <c r="M80" s="432"/>
      <c r="N80" s="288"/>
      <c r="O80" s="282"/>
      <c r="P80" s="307"/>
      <c r="Q80" s="307"/>
      <c r="R80" s="282"/>
      <c r="S80" s="282"/>
      <c r="T80" s="282"/>
      <c r="U80" s="127"/>
      <c r="V80" s="127"/>
      <c r="W80" s="127"/>
      <c r="X80" s="127"/>
      <c r="Y80" s="127"/>
      <c r="Z80" s="127"/>
      <c r="AA80" s="127"/>
      <c r="AB80" s="127"/>
      <c r="AC80" s="127"/>
      <c r="AD80" s="127"/>
      <c r="AE80" s="127"/>
      <c r="AF80" s="127"/>
      <c r="AG80" s="127"/>
      <c r="AH80" s="127"/>
      <c r="AI80" s="317"/>
      <c r="AJ80" s="317"/>
      <c r="AK80" s="317" t="s">
        <v>18</v>
      </c>
      <c r="AL80" s="317">
        <f>COUNTIF('Planung BA KD'!$C$28:$C$30,$AK46)</f>
        <v>0</v>
      </c>
      <c r="AM80" s="317"/>
      <c r="AN80" s="317"/>
      <c r="AO80" s="317"/>
      <c r="AP80" s="127"/>
      <c r="AQ80" s="127"/>
      <c r="AR80" s="127"/>
      <c r="AS80" s="127"/>
      <c r="AT80" s="127"/>
      <c r="AU80" s="127"/>
      <c r="AV80" s="127"/>
      <c r="AW80" s="127"/>
      <c r="AX80" s="127"/>
      <c r="AY80" s="127"/>
      <c r="AZ80" s="127"/>
      <c r="BA80" s="127"/>
      <c r="BB80" s="127"/>
      <c r="BC80" s="127"/>
      <c r="BD80" s="127"/>
      <c r="BE80" s="127"/>
      <c r="BF80" s="127"/>
      <c r="BG80" s="127"/>
      <c r="BH80" s="127"/>
      <c r="BI80" s="127"/>
      <c r="BJ80" s="324"/>
      <c r="BK80" s="324"/>
      <c r="BL80" s="324"/>
      <c r="BM80" s="324"/>
      <c r="BN80" s="324"/>
      <c r="BO80" s="324"/>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5"/>
      <c r="DZ80" s="295"/>
      <c r="EA80" s="295"/>
      <c r="EB80" s="295"/>
      <c r="EC80" s="295"/>
      <c r="ED80" s="295"/>
      <c r="EE80" s="295"/>
      <c r="EF80" s="295"/>
      <c r="EG80" s="295"/>
      <c r="EH80" s="295"/>
      <c r="EI80" s="295"/>
      <c r="EJ80" s="295"/>
      <c r="EK80" s="295"/>
      <c r="EL80" s="295"/>
      <c r="EM80" s="295"/>
      <c r="EN80" s="295"/>
      <c r="EO80" s="295"/>
      <c r="EP80" s="295"/>
      <c r="EQ80" s="295"/>
      <c r="ER80" s="295"/>
      <c r="ES80" s="295"/>
      <c r="ET80" s="295"/>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row>
    <row r="81" spans="1:228" s="7" customFormat="1" ht="12.75" customHeight="1">
      <c r="A81" s="2"/>
      <c r="B81" s="106">
        <v>1005</v>
      </c>
      <c r="C81" s="17" t="s">
        <v>60</v>
      </c>
      <c r="D81" s="10">
        <v>4</v>
      </c>
      <c r="E81" s="99">
        <v>4</v>
      </c>
      <c r="F81" s="431"/>
      <c r="G81" s="431"/>
      <c r="H81" s="431"/>
      <c r="I81" s="431"/>
      <c r="J81" s="431"/>
      <c r="K81" s="431"/>
      <c r="L81" s="431"/>
      <c r="M81" s="432"/>
      <c r="N81" s="288"/>
      <c r="O81" s="282"/>
      <c r="P81" s="307"/>
      <c r="Q81" s="307"/>
      <c r="R81" s="325"/>
      <c r="S81" s="325"/>
      <c r="T81" s="325"/>
      <c r="U81" s="127"/>
      <c r="V81" s="127"/>
      <c r="W81" s="127"/>
      <c r="X81" s="127"/>
      <c r="Y81" s="127"/>
      <c r="Z81" s="127"/>
      <c r="AA81" s="127"/>
      <c r="AB81" s="127"/>
      <c r="AC81" s="127"/>
      <c r="AD81" s="127"/>
      <c r="AE81" s="127"/>
      <c r="AF81" s="127"/>
      <c r="AG81" s="127"/>
      <c r="AH81" s="127"/>
      <c r="AI81" s="317">
        <f>'Planung BA KD'!B138</f>
        <v>1036</v>
      </c>
      <c r="AJ81" s="317" t="str">
        <f>'Planung BA KD'!C138</f>
        <v>Projekt 7</v>
      </c>
      <c r="AK81" s="317" t="str">
        <f>IF($AJ79="Schrift",$AI$69&amp;"-"&amp;$AJ$69,IF($AJ79="Bild",$AI$73&amp;"-"&amp;$AJ$73,IF($AJ79="Raum",$AI$77&amp;"-"&amp;$AJ$77,IF($AJ79="System",$AI$81&amp;"-"&amp;$AJ$81,"FEHLER"))))</f>
        <v>FEHLER</v>
      </c>
      <c r="AL81" s="317">
        <f>COUNTIF('Planung BA KD'!$C$28:$C$30,$AK47)</f>
        <v>0</v>
      </c>
      <c r="AM81" s="317"/>
      <c r="AN81" s="317"/>
      <c r="AO81" s="317"/>
      <c r="AP81" s="127"/>
      <c r="AQ81" s="127"/>
      <c r="AR81" s="127"/>
      <c r="AS81" s="127"/>
      <c r="AT81" s="127"/>
      <c r="AU81" s="127"/>
      <c r="AV81" s="127"/>
      <c r="AW81" s="127"/>
      <c r="AX81" s="127"/>
      <c r="AY81" s="127"/>
      <c r="AZ81" s="127"/>
      <c r="BA81" s="127"/>
      <c r="BB81" s="127"/>
      <c r="BC81" s="127"/>
      <c r="BD81" s="127"/>
      <c r="BE81" s="127"/>
      <c r="BF81" s="127"/>
      <c r="BG81" s="127"/>
      <c r="BH81" s="127"/>
      <c r="BI81" s="127"/>
      <c r="BJ81" s="324"/>
      <c r="BK81" s="324"/>
      <c r="BL81" s="324"/>
      <c r="BM81" s="324"/>
      <c r="BN81" s="324"/>
      <c r="BO81" s="324"/>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5"/>
      <c r="DZ81" s="295"/>
      <c r="EA81" s="295"/>
      <c r="EB81" s="295"/>
      <c r="EC81" s="295"/>
      <c r="ED81" s="295"/>
      <c r="EE81" s="295"/>
      <c r="EF81" s="295"/>
      <c r="EG81" s="295"/>
      <c r="EH81" s="295"/>
      <c r="EI81" s="295"/>
      <c r="EJ81" s="295"/>
      <c r="EK81" s="295"/>
      <c r="EL81" s="295"/>
      <c r="EM81" s="295"/>
      <c r="EN81" s="295"/>
      <c r="EO81" s="295"/>
      <c r="EP81" s="295"/>
      <c r="EQ81" s="295"/>
      <c r="ER81" s="295"/>
      <c r="ES81" s="295"/>
      <c r="ET81" s="295"/>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row>
    <row r="82" spans="2:228" s="2" customFormat="1" ht="12.75" customHeight="1">
      <c r="B82" s="106">
        <v>1006</v>
      </c>
      <c r="C82" s="17" t="s">
        <v>61</v>
      </c>
      <c r="D82" s="10">
        <v>4</v>
      </c>
      <c r="E82" s="99">
        <v>4</v>
      </c>
      <c r="F82" s="431"/>
      <c r="G82" s="431"/>
      <c r="H82" s="431"/>
      <c r="I82" s="431"/>
      <c r="J82" s="431"/>
      <c r="K82" s="431"/>
      <c r="L82" s="431"/>
      <c r="M82" s="432"/>
      <c r="N82" s="289"/>
      <c r="O82" s="282"/>
      <c r="P82" s="307"/>
      <c r="Q82" s="307"/>
      <c r="R82" s="325"/>
      <c r="S82" s="325"/>
      <c r="T82" s="325"/>
      <c r="U82" s="127"/>
      <c r="V82" s="127"/>
      <c r="W82" s="127"/>
      <c r="X82" s="127"/>
      <c r="Y82" s="127"/>
      <c r="Z82" s="127"/>
      <c r="AA82" s="127"/>
      <c r="AB82" s="127"/>
      <c r="AC82" s="127"/>
      <c r="AD82" s="127"/>
      <c r="AE82" s="127"/>
      <c r="AF82" s="127"/>
      <c r="AG82" s="127"/>
      <c r="AH82" s="127"/>
      <c r="AI82" s="317">
        <f>'Planung BA KD'!B139</f>
        <v>1037</v>
      </c>
      <c r="AJ82" s="317" t="str">
        <f>'Planung BA KD'!C139</f>
        <v>Projekt 8</v>
      </c>
      <c r="AK82" s="317" t="str">
        <f>IF($AJ79="Schrift",$AI$70&amp;"-"&amp;$AJ$70,IF($AJ79="Bild",$AI$74&amp;"-"&amp;$AJ$74,IF($AJ79="Raum",$AI$78&amp;"-"&amp;$AJ$78,IF($AJ79="System",$AI$82&amp;"-"&amp;$AJ$82,"FEHLER"))))</f>
        <v>FEHLER</v>
      </c>
      <c r="AL82" s="317">
        <f>COUNTIF('Planung BA KD'!$C$28:$C$30,$AK49)</f>
        <v>0</v>
      </c>
      <c r="AM82" s="317"/>
      <c r="AN82" s="317"/>
      <c r="AO82" s="317"/>
      <c r="AP82" s="127"/>
      <c r="AQ82" s="127"/>
      <c r="AR82" s="127"/>
      <c r="AS82" s="127"/>
      <c r="AT82" s="127"/>
      <c r="AU82" s="127"/>
      <c r="AV82" s="127"/>
      <c r="AW82" s="127"/>
      <c r="AX82" s="127"/>
      <c r="AY82" s="127"/>
      <c r="AZ82" s="127"/>
      <c r="BA82" s="127"/>
      <c r="BB82" s="127"/>
      <c r="BC82" s="127"/>
      <c r="BD82" s="127"/>
      <c r="BE82" s="127"/>
      <c r="BF82" s="127"/>
      <c r="BG82" s="127"/>
      <c r="BH82" s="127"/>
      <c r="BI82" s="127"/>
      <c r="BJ82" s="324"/>
      <c r="BK82" s="324"/>
      <c r="BL82" s="324"/>
      <c r="BM82" s="324"/>
      <c r="BN82" s="324"/>
      <c r="BO82" s="324"/>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295"/>
      <c r="DC82" s="295"/>
      <c r="DD82" s="295"/>
      <c r="DE82" s="295"/>
      <c r="DF82" s="295"/>
      <c r="DG82" s="295"/>
      <c r="DH82" s="295"/>
      <c r="DI82" s="295"/>
      <c r="DJ82" s="295"/>
      <c r="DK82" s="295"/>
      <c r="DL82" s="295"/>
      <c r="DM82" s="295"/>
      <c r="DN82" s="295"/>
      <c r="DO82" s="295"/>
      <c r="DP82" s="295"/>
      <c r="DQ82" s="295"/>
      <c r="DR82" s="295"/>
      <c r="DS82" s="295"/>
      <c r="DT82" s="295"/>
      <c r="DU82" s="295"/>
      <c r="DV82" s="295"/>
      <c r="DW82" s="295"/>
      <c r="DX82" s="295"/>
      <c r="DY82" s="295"/>
      <c r="DZ82" s="295"/>
      <c r="EA82" s="295"/>
      <c r="EB82" s="295"/>
      <c r="EC82" s="295"/>
      <c r="ED82" s="295"/>
      <c r="EE82" s="295"/>
      <c r="EF82" s="295"/>
      <c r="EG82" s="295"/>
      <c r="EH82" s="295"/>
      <c r="EI82" s="295"/>
      <c r="EJ82" s="295"/>
      <c r="EK82" s="295"/>
      <c r="EL82" s="295"/>
      <c r="EM82" s="295"/>
      <c r="EN82" s="295"/>
      <c r="EO82" s="295"/>
      <c r="EP82" s="295"/>
      <c r="EQ82" s="295"/>
      <c r="ER82" s="295"/>
      <c r="ES82" s="295"/>
      <c r="ET82" s="295"/>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row>
    <row r="83" spans="1:228" s="2" customFormat="1" ht="12.75" customHeight="1">
      <c r="A83" s="7"/>
      <c r="B83" s="107" t="s">
        <v>28</v>
      </c>
      <c r="C83" s="8" t="s">
        <v>29</v>
      </c>
      <c r="D83" s="12">
        <v>8</v>
      </c>
      <c r="E83" s="101">
        <v>10</v>
      </c>
      <c r="F83" s="437"/>
      <c r="G83" s="437"/>
      <c r="H83" s="437"/>
      <c r="I83" s="437"/>
      <c r="J83" s="437"/>
      <c r="K83" s="437"/>
      <c r="L83" s="437"/>
      <c r="M83" s="438"/>
      <c r="N83" s="290"/>
      <c r="O83" s="282"/>
      <c r="P83" s="307"/>
      <c r="Q83" s="307"/>
      <c r="R83" s="325"/>
      <c r="S83" s="325"/>
      <c r="T83" s="325"/>
      <c r="U83" s="127"/>
      <c r="V83" s="127"/>
      <c r="W83" s="127"/>
      <c r="X83" s="127"/>
      <c r="Y83" s="127"/>
      <c r="Z83" s="127"/>
      <c r="AA83" s="127"/>
      <c r="AB83" s="127"/>
      <c r="AC83" s="127"/>
      <c r="AD83" s="127"/>
      <c r="AE83" s="127"/>
      <c r="AF83" s="127"/>
      <c r="AG83" s="127"/>
      <c r="AH83" s="127"/>
      <c r="AI83" s="317" t="str">
        <f>'Planung BA KD'!B140</f>
        <v>Modul 214</v>
      </c>
      <c r="AJ83" s="317" t="str">
        <f>'Planung BA KD'!C140</f>
        <v>Designmanagement (2 unterschiedliche LV von den 3 Wahlmöglichkeiten müssen belegt werden)</v>
      </c>
      <c r="AK83" s="317" t="str">
        <f>AI83&amp;"-"&amp;AJ83</f>
        <v>Modul 214-Designmanagement (2 unterschiedliche LV von den 3 Wahlmöglichkeiten müssen belegt werden)</v>
      </c>
      <c r="AL83" s="317"/>
      <c r="AM83" s="317"/>
      <c r="AN83" s="317"/>
      <c r="AO83" s="317"/>
      <c r="AP83" s="127"/>
      <c r="AQ83" s="127"/>
      <c r="AR83" s="127"/>
      <c r="AS83" s="127"/>
      <c r="AT83" s="127"/>
      <c r="AU83" s="127"/>
      <c r="AV83" s="127"/>
      <c r="AW83" s="127"/>
      <c r="AX83" s="127"/>
      <c r="AY83" s="127"/>
      <c r="AZ83" s="127"/>
      <c r="BA83" s="127"/>
      <c r="BB83" s="127"/>
      <c r="BC83" s="127"/>
      <c r="BD83" s="127"/>
      <c r="BE83" s="127"/>
      <c r="BF83" s="127"/>
      <c r="BG83" s="127"/>
      <c r="BH83" s="127"/>
      <c r="BI83" s="127"/>
      <c r="BJ83" s="324"/>
      <c r="BK83" s="324"/>
      <c r="BL83" s="324"/>
      <c r="BM83" s="324"/>
      <c r="BN83" s="324"/>
      <c r="BO83" s="324"/>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5"/>
      <c r="EN83" s="295"/>
      <c r="EO83" s="295"/>
      <c r="EP83" s="295"/>
      <c r="EQ83" s="295"/>
      <c r="ER83" s="295"/>
      <c r="ES83" s="295"/>
      <c r="ET83" s="295"/>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row>
    <row r="84" spans="1:228" s="2" customFormat="1" ht="12.75" customHeight="1">
      <c r="A84" s="7"/>
      <c r="B84" s="108">
        <v>1009</v>
      </c>
      <c r="C84" s="17" t="s">
        <v>62</v>
      </c>
      <c r="D84" s="9">
        <v>4</v>
      </c>
      <c r="E84" s="100">
        <v>5</v>
      </c>
      <c r="F84" s="431"/>
      <c r="G84" s="431"/>
      <c r="H84" s="431"/>
      <c r="I84" s="431"/>
      <c r="J84" s="431"/>
      <c r="K84" s="431"/>
      <c r="L84" s="431"/>
      <c r="M84" s="432"/>
      <c r="N84" s="291"/>
      <c r="O84" s="282"/>
      <c r="P84" s="307"/>
      <c r="Q84" s="307"/>
      <c r="R84" s="326"/>
      <c r="S84" s="326"/>
      <c r="T84" s="325"/>
      <c r="U84" s="127"/>
      <c r="V84" s="127"/>
      <c r="W84" s="127"/>
      <c r="X84" s="127"/>
      <c r="Y84" s="127"/>
      <c r="Z84" s="127"/>
      <c r="AA84" s="127"/>
      <c r="AB84" s="127"/>
      <c r="AC84" s="127"/>
      <c r="AD84" s="127"/>
      <c r="AE84" s="127"/>
      <c r="AF84" s="127"/>
      <c r="AG84" s="127"/>
      <c r="AH84" s="127"/>
      <c r="AI84" s="317"/>
      <c r="AJ84" s="317"/>
      <c r="AK84" s="317" t="s">
        <v>18</v>
      </c>
      <c r="AL84" s="317"/>
      <c r="AM84" s="317"/>
      <c r="AN84" s="317"/>
      <c r="AO84" s="317"/>
      <c r="AP84" s="127"/>
      <c r="AQ84" s="127"/>
      <c r="AR84" s="127"/>
      <c r="AS84" s="127"/>
      <c r="AT84" s="127"/>
      <c r="AU84" s="127"/>
      <c r="AV84" s="127"/>
      <c r="AW84" s="127"/>
      <c r="AX84" s="127"/>
      <c r="AY84" s="127"/>
      <c r="AZ84" s="127"/>
      <c r="BA84" s="127"/>
      <c r="BB84" s="127"/>
      <c r="BC84" s="127"/>
      <c r="BD84" s="127"/>
      <c r="BE84" s="127"/>
      <c r="BF84" s="127"/>
      <c r="BG84" s="127"/>
      <c r="BH84" s="127"/>
      <c r="BI84" s="127"/>
      <c r="BJ84" s="324"/>
      <c r="BK84" s="324"/>
      <c r="BL84" s="324"/>
      <c r="BM84" s="324"/>
      <c r="BN84" s="324"/>
      <c r="BO84" s="324"/>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5"/>
      <c r="EN84" s="295"/>
      <c r="EO84" s="295"/>
      <c r="EP84" s="295"/>
      <c r="EQ84" s="295"/>
      <c r="ER84" s="295"/>
      <c r="ES84" s="295"/>
      <c r="ET84" s="295"/>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row>
    <row r="85" spans="2:228" s="2" customFormat="1" ht="12.75" customHeight="1">
      <c r="B85" s="108">
        <v>1010</v>
      </c>
      <c r="C85" s="17" t="s">
        <v>63</v>
      </c>
      <c r="D85" s="9">
        <v>4</v>
      </c>
      <c r="E85" s="99">
        <v>5</v>
      </c>
      <c r="F85" s="431"/>
      <c r="G85" s="431"/>
      <c r="H85" s="431"/>
      <c r="I85" s="431"/>
      <c r="J85" s="431"/>
      <c r="K85" s="431"/>
      <c r="L85" s="431"/>
      <c r="M85" s="432"/>
      <c r="N85" s="288"/>
      <c r="O85" s="282"/>
      <c r="P85" s="307"/>
      <c r="Q85" s="307"/>
      <c r="R85" s="325"/>
      <c r="S85" s="325"/>
      <c r="T85" s="325"/>
      <c r="U85" s="127"/>
      <c r="V85" s="127"/>
      <c r="W85" s="127"/>
      <c r="X85" s="127"/>
      <c r="Y85" s="127"/>
      <c r="Z85" s="127"/>
      <c r="AA85" s="127"/>
      <c r="AB85" s="127"/>
      <c r="AC85" s="127"/>
      <c r="AD85" s="127"/>
      <c r="AE85" s="127"/>
      <c r="AF85" s="127"/>
      <c r="AG85" s="127"/>
      <c r="AH85" s="127"/>
      <c r="AI85" s="317">
        <f>'Planung BA KD'!B141</f>
        <v>1055</v>
      </c>
      <c r="AJ85" s="317" t="str">
        <f>'Planung BA KD'!C141</f>
        <v>Projektorganisation</v>
      </c>
      <c r="AK85" s="317" t="str">
        <f>AI85&amp;"-"&amp;AJ85</f>
        <v>1055-Projektorganisation</v>
      </c>
      <c r="AL85" s="317">
        <f>COUNTIF('Planung BA KD'!$C$42:$C$43,$AK85)</f>
        <v>0</v>
      </c>
      <c r="AM85" s="317"/>
      <c r="AN85" s="317"/>
      <c r="AO85" s="317"/>
      <c r="AP85" s="127"/>
      <c r="AQ85" s="127"/>
      <c r="AR85" s="127"/>
      <c r="AS85" s="127"/>
      <c r="AT85" s="127"/>
      <c r="AU85" s="127"/>
      <c r="AV85" s="127"/>
      <c r="AW85" s="127"/>
      <c r="AX85" s="127"/>
      <c r="AY85" s="127"/>
      <c r="AZ85" s="127"/>
      <c r="BA85" s="127"/>
      <c r="BB85" s="127"/>
      <c r="BC85" s="127"/>
      <c r="BD85" s="127"/>
      <c r="BE85" s="127"/>
      <c r="BF85" s="127"/>
      <c r="BG85" s="127"/>
      <c r="BH85" s="127"/>
      <c r="BI85" s="127"/>
      <c r="BJ85" s="324"/>
      <c r="BK85" s="324"/>
      <c r="BL85" s="324"/>
      <c r="BM85" s="324"/>
      <c r="BN85" s="324"/>
      <c r="BO85" s="324"/>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295"/>
      <c r="DC85" s="295"/>
      <c r="DD85" s="295"/>
      <c r="DE85" s="295"/>
      <c r="DF85" s="295"/>
      <c r="DG85" s="295"/>
      <c r="DH85" s="295"/>
      <c r="DI85" s="295"/>
      <c r="DJ85" s="295"/>
      <c r="DK85" s="295"/>
      <c r="DL85" s="295"/>
      <c r="DM85" s="295"/>
      <c r="DN85" s="295"/>
      <c r="DO85" s="295"/>
      <c r="DP85" s="295"/>
      <c r="DQ85" s="295"/>
      <c r="DR85" s="295"/>
      <c r="DS85" s="295"/>
      <c r="DT85" s="295"/>
      <c r="DU85" s="295"/>
      <c r="DV85" s="295"/>
      <c r="DW85" s="295"/>
      <c r="DX85" s="295"/>
      <c r="DY85" s="295"/>
      <c r="DZ85" s="295"/>
      <c r="EA85" s="295"/>
      <c r="EB85" s="295"/>
      <c r="EC85" s="295"/>
      <c r="ED85" s="295"/>
      <c r="EE85" s="295"/>
      <c r="EF85" s="295"/>
      <c r="EG85" s="295"/>
      <c r="EH85" s="295"/>
      <c r="EI85" s="295"/>
      <c r="EJ85" s="295"/>
      <c r="EK85" s="295"/>
      <c r="EL85" s="295"/>
      <c r="EM85" s="295"/>
      <c r="EN85" s="295"/>
      <c r="EO85" s="295"/>
      <c r="EP85" s="295"/>
      <c r="EQ85" s="295"/>
      <c r="ER85" s="295"/>
      <c r="ES85" s="295"/>
      <c r="ET85" s="295"/>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row>
    <row r="86" spans="2:228" s="2" customFormat="1" ht="12.75" customHeight="1">
      <c r="B86" s="107" t="s">
        <v>31</v>
      </c>
      <c r="C86" s="8" t="s">
        <v>32</v>
      </c>
      <c r="D86" s="13">
        <v>8</v>
      </c>
      <c r="E86" s="101">
        <v>10</v>
      </c>
      <c r="F86" s="437"/>
      <c r="G86" s="437"/>
      <c r="H86" s="437"/>
      <c r="I86" s="437"/>
      <c r="J86" s="437"/>
      <c r="K86" s="437"/>
      <c r="L86" s="437"/>
      <c r="M86" s="438"/>
      <c r="N86" s="290"/>
      <c r="O86" s="282"/>
      <c r="P86" s="307"/>
      <c r="Q86" s="307"/>
      <c r="R86" s="325"/>
      <c r="S86" s="325"/>
      <c r="T86" s="325"/>
      <c r="U86" s="127"/>
      <c r="V86" s="127"/>
      <c r="W86" s="127"/>
      <c r="X86" s="127"/>
      <c r="Y86" s="127"/>
      <c r="Z86" s="127"/>
      <c r="AA86" s="127"/>
      <c r="AB86" s="127"/>
      <c r="AC86" s="127"/>
      <c r="AD86" s="127"/>
      <c r="AE86" s="127"/>
      <c r="AF86" s="127"/>
      <c r="AG86" s="127"/>
      <c r="AH86" s="127"/>
      <c r="AI86" s="317">
        <f>'Planung BA KD'!B142</f>
        <v>1056</v>
      </c>
      <c r="AJ86" s="317" t="str">
        <f>'Planung BA KD'!C142</f>
        <v>Existenzgründung &amp; Trendforschung</v>
      </c>
      <c r="AK86" s="317" t="str">
        <f>AI86&amp;"-"&amp;AJ86</f>
        <v>1056-Existenzgründung &amp; Trendforschung</v>
      </c>
      <c r="AL86" s="317">
        <f>COUNTIF('Planung BA KD'!$C$42:$C$43,$AK86)</f>
        <v>0</v>
      </c>
      <c r="AM86" s="317"/>
      <c r="AN86" s="317"/>
      <c r="AO86" s="317"/>
      <c r="AP86" s="127"/>
      <c r="AQ86" s="127"/>
      <c r="AR86" s="127"/>
      <c r="AS86" s="127"/>
      <c r="AT86" s="127"/>
      <c r="AU86" s="127"/>
      <c r="AV86" s="127"/>
      <c r="AW86" s="127"/>
      <c r="AX86" s="127"/>
      <c r="AY86" s="127"/>
      <c r="AZ86" s="127"/>
      <c r="BA86" s="127"/>
      <c r="BB86" s="127"/>
      <c r="BC86" s="127"/>
      <c r="BD86" s="127"/>
      <c r="BE86" s="127"/>
      <c r="BF86" s="127"/>
      <c r="BG86" s="127"/>
      <c r="BH86" s="127"/>
      <c r="BI86" s="127"/>
      <c r="BJ86" s="324"/>
      <c r="BK86" s="324"/>
      <c r="BL86" s="324"/>
      <c r="BM86" s="324"/>
      <c r="BN86" s="324"/>
      <c r="BO86" s="324"/>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row>
    <row r="87" spans="2:228" s="7" customFormat="1" ht="12.75" customHeight="1">
      <c r="B87" s="106">
        <v>1011</v>
      </c>
      <c r="C87" s="16" t="s">
        <v>64</v>
      </c>
      <c r="D87" s="11">
        <v>4</v>
      </c>
      <c r="E87" s="100">
        <v>5</v>
      </c>
      <c r="F87" s="431"/>
      <c r="G87" s="431"/>
      <c r="H87" s="431"/>
      <c r="I87" s="431"/>
      <c r="J87" s="431"/>
      <c r="K87" s="431"/>
      <c r="L87" s="431"/>
      <c r="M87" s="432"/>
      <c r="N87" s="288"/>
      <c r="O87" s="282"/>
      <c r="P87" s="307"/>
      <c r="Q87" s="307"/>
      <c r="R87" s="325"/>
      <c r="S87" s="325"/>
      <c r="T87" s="325"/>
      <c r="U87" s="127"/>
      <c r="V87" s="127"/>
      <c r="W87" s="127"/>
      <c r="X87" s="127"/>
      <c r="Y87" s="127"/>
      <c r="Z87" s="127"/>
      <c r="AA87" s="127"/>
      <c r="AB87" s="127"/>
      <c r="AC87" s="127"/>
      <c r="AD87" s="127"/>
      <c r="AE87" s="127"/>
      <c r="AF87" s="127"/>
      <c r="AG87" s="127"/>
      <c r="AH87" s="127"/>
      <c r="AI87" s="317">
        <f>'Planung BA KD'!B143</f>
        <v>1057</v>
      </c>
      <c r="AJ87" s="317" t="str">
        <f>'Planung BA KD'!C143</f>
        <v>Recht für Designer</v>
      </c>
      <c r="AK87" s="317" t="str">
        <f>AI87&amp;"-"&amp;AJ87</f>
        <v>1057-Recht für Designer</v>
      </c>
      <c r="AL87" s="317">
        <f>COUNTIF('Planung BA KD'!$C$42:$C$43,$AK87)</f>
        <v>0</v>
      </c>
      <c r="AM87" s="317"/>
      <c r="AN87" s="317"/>
      <c r="AO87" s="317"/>
      <c r="AP87" s="127"/>
      <c r="AQ87" s="127"/>
      <c r="AR87" s="127"/>
      <c r="AS87" s="127"/>
      <c r="AT87" s="127"/>
      <c r="AU87" s="127"/>
      <c r="AV87" s="127"/>
      <c r="AW87" s="127"/>
      <c r="AX87" s="127"/>
      <c r="AY87" s="127"/>
      <c r="AZ87" s="127"/>
      <c r="BA87" s="127"/>
      <c r="BB87" s="127"/>
      <c r="BC87" s="127"/>
      <c r="BD87" s="127"/>
      <c r="BE87" s="127"/>
      <c r="BF87" s="127"/>
      <c r="BG87" s="127"/>
      <c r="BH87" s="127"/>
      <c r="BI87" s="127"/>
      <c r="BJ87" s="324"/>
      <c r="BK87" s="324"/>
      <c r="BL87" s="324"/>
      <c r="BM87" s="324"/>
      <c r="BN87" s="324"/>
      <c r="BO87" s="324"/>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295"/>
      <c r="DC87" s="295"/>
      <c r="DD87" s="295"/>
      <c r="DE87" s="295"/>
      <c r="DF87" s="295"/>
      <c r="DG87" s="295"/>
      <c r="DH87" s="295"/>
      <c r="DI87" s="295"/>
      <c r="DJ87" s="295"/>
      <c r="DK87" s="295"/>
      <c r="DL87" s="295"/>
      <c r="DM87" s="295"/>
      <c r="DN87" s="295"/>
      <c r="DO87" s="295"/>
      <c r="DP87" s="295"/>
      <c r="DQ87" s="295"/>
      <c r="DR87" s="295"/>
      <c r="DS87" s="295"/>
      <c r="DT87" s="295"/>
      <c r="DU87" s="295"/>
      <c r="DV87" s="295"/>
      <c r="DW87" s="295"/>
      <c r="DX87" s="295"/>
      <c r="DY87" s="295"/>
      <c r="DZ87" s="295"/>
      <c r="EA87" s="295"/>
      <c r="EB87" s="295"/>
      <c r="EC87" s="295"/>
      <c r="ED87" s="295"/>
      <c r="EE87" s="295"/>
      <c r="EF87" s="295"/>
      <c r="EG87" s="295"/>
      <c r="EH87" s="295"/>
      <c r="EI87" s="295"/>
      <c r="EJ87" s="295"/>
      <c r="EK87" s="295"/>
      <c r="EL87" s="295"/>
      <c r="EM87" s="295"/>
      <c r="EN87" s="295"/>
      <c r="EO87" s="295"/>
      <c r="EP87" s="295"/>
      <c r="EQ87" s="295"/>
      <c r="ER87" s="295"/>
      <c r="ES87" s="295"/>
      <c r="ET87" s="295"/>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row>
    <row r="88" spans="1:228" s="7" customFormat="1" ht="12.75" customHeight="1">
      <c r="A88" s="2"/>
      <c r="B88" s="106">
        <v>1012</v>
      </c>
      <c r="C88" s="16" t="s">
        <v>65</v>
      </c>
      <c r="D88" s="10">
        <v>4</v>
      </c>
      <c r="E88" s="99">
        <v>5</v>
      </c>
      <c r="F88" s="431"/>
      <c r="G88" s="431"/>
      <c r="H88" s="431"/>
      <c r="I88" s="431"/>
      <c r="J88" s="431"/>
      <c r="K88" s="431"/>
      <c r="L88" s="431"/>
      <c r="M88" s="432"/>
      <c r="N88" s="291"/>
      <c r="O88" s="282"/>
      <c r="P88" s="307"/>
      <c r="Q88" s="307"/>
      <c r="R88" s="325"/>
      <c r="S88" s="325"/>
      <c r="T88" s="325"/>
      <c r="U88" s="127"/>
      <c r="V88" s="127"/>
      <c r="W88" s="127"/>
      <c r="X88" s="127"/>
      <c r="Y88" s="127"/>
      <c r="Z88" s="127"/>
      <c r="AA88" s="127"/>
      <c r="AB88" s="127"/>
      <c r="AC88" s="127"/>
      <c r="AD88" s="127"/>
      <c r="AE88" s="127"/>
      <c r="AF88" s="127"/>
      <c r="AG88" s="127"/>
      <c r="AH88" s="127"/>
      <c r="AI88" s="317" t="str">
        <f>'Planung BA KD'!B144</f>
        <v>Modul 215</v>
      </c>
      <c r="AJ88" s="317" t="str">
        <f>'Planung BA KD'!C144</f>
        <v>Kulturwissenschaften (3LV müssen belegt werden; 1LV kann mehrfach belegt werden)</v>
      </c>
      <c r="AK88" s="317" t="str">
        <f>AI88&amp;"-"&amp;AJ88</f>
        <v>Modul 215-Kulturwissenschaften (3LV müssen belegt werden; 1LV kann mehrfach belegt werden)</v>
      </c>
      <c r="AL88" s="317"/>
      <c r="AM88" s="317"/>
      <c r="AN88" s="317"/>
      <c r="AO88" s="317"/>
      <c r="AP88" s="127"/>
      <c r="AQ88" s="127"/>
      <c r="AR88" s="127"/>
      <c r="AS88" s="127"/>
      <c r="AT88" s="127"/>
      <c r="AU88" s="127"/>
      <c r="AV88" s="127"/>
      <c r="AW88" s="127"/>
      <c r="AX88" s="127"/>
      <c r="AY88" s="127"/>
      <c r="AZ88" s="127"/>
      <c r="BA88" s="127"/>
      <c r="BB88" s="127"/>
      <c r="BC88" s="127"/>
      <c r="BD88" s="127"/>
      <c r="BE88" s="127"/>
      <c r="BF88" s="127"/>
      <c r="BG88" s="127"/>
      <c r="BH88" s="127"/>
      <c r="BI88" s="127"/>
      <c r="BJ88" s="324"/>
      <c r="BK88" s="324"/>
      <c r="BL88" s="324"/>
      <c r="BM88" s="324"/>
      <c r="BN88" s="324"/>
      <c r="BO88" s="324"/>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295"/>
      <c r="DC88" s="295"/>
      <c r="DD88" s="295"/>
      <c r="DE88" s="295"/>
      <c r="DF88" s="295"/>
      <c r="DG88" s="295"/>
      <c r="DH88" s="295"/>
      <c r="DI88" s="295"/>
      <c r="DJ88" s="295"/>
      <c r="DK88" s="295"/>
      <c r="DL88" s="295"/>
      <c r="DM88" s="295"/>
      <c r="DN88" s="295"/>
      <c r="DO88" s="295"/>
      <c r="DP88" s="295"/>
      <c r="DQ88" s="295"/>
      <c r="DR88" s="295"/>
      <c r="DS88" s="295"/>
      <c r="DT88" s="295"/>
      <c r="DU88" s="295"/>
      <c r="DV88" s="295"/>
      <c r="DW88" s="295"/>
      <c r="DX88" s="295"/>
      <c r="DY88" s="295"/>
      <c r="DZ88" s="295"/>
      <c r="EA88" s="295"/>
      <c r="EB88" s="295"/>
      <c r="EC88" s="295"/>
      <c r="ED88" s="295"/>
      <c r="EE88" s="295"/>
      <c r="EF88" s="295"/>
      <c r="EG88" s="295"/>
      <c r="EH88" s="295"/>
      <c r="EI88" s="295"/>
      <c r="EJ88" s="295"/>
      <c r="EK88" s="295"/>
      <c r="EL88" s="295"/>
      <c r="EM88" s="295"/>
      <c r="EN88" s="295"/>
      <c r="EO88" s="295"/>
      <c r="EP88" s="295"/>
      <c r="EQ88" s="295"/>
      <c r="ER88" s="295"/>
      <c r="ES88" s="295"/>
      <c r="ET88" s="295"/>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row>
    <row r="89" spans="2:228" s="2" customFormat="1" ht="12.75" customHeight="1">
      <c r="B89" s="107" t="s">
        <v>33</v>
      </c>
      <c r="C89" s="8" t="s">
        <v>34</v>
      </c>
      <c r="D89" s="13">
        <v>8</v>
      </c>
      <c r="E89" s="101">
        <v>10</v>
      </c>
      <c r="F89" s="437"/>
      <c r="G89" s="437"/>
      <c r="H89" s="437"/>
      <c r="I89" s="437"/>
      <c r="J89" s="437"/>
      <c r="K89" s="437"/>
      <c r="L89" s="437"/>
      <c r="M89" s="438"/>
      <c r="N89" s="290"/>
      <c r="O89" s="282"/>
      <c r="P89" s="307"/>
      <c r="Q89" s="307"/>
      <c r="R89" s="325"/>
      <c r="S89" s="325"/>
      <c r="T89" s="325"/>
      <c r="U89" s="127"/>
      <c r="V89" s="127"/>
      <c r="W89" s="127"/>
      <c r="X89" s="127"/>
      <c r="Y89" s="127"/>
      <c r="Z89" s="127"/>
      <c r="AA89" s="127"/>
      <c r="AB89" s="127"/>
      <c r="AC89" s="127"/>
      <c r="AD89" s="127"/>
      <c r="AE89" s="127"/>
      <c r="AF89" s="127"/>
      <c r="AG89" s="127"/>
      <c r="AH89" s="127"/>
      <c r="AI89" s="317"/>
      <c r="AJ89" s="317"/>
      <c r="AK89" s="317" t="s">
        <v>18</v>
      </c>
      <c r="AL89" s="317"/>
      <c r="AM89" s="317"/>
      <c r="AN89" s="317"/>
      <c r="AO89" s="317"/>
      <c r="AP89" s="127"/>
      <c r="AQ89" s="127"/>
      <c r="AR89" s="127"/>
      <c r="AS89" s="127"/>
      <c r="AT89" s="127"/>
      <c r="AU89" s="127"/>
      <c r="AV89" s="127"/>
      <c r="AW89" s="127"/>
      <c r="AX89" s="127"/>
      <c r="AY89" s="127"/>
      <c r="AZ89" s="127"/>
      <c r="BA89" s="127"/>
      <c r="BB89" s="127"/>
      <c r="BC89" s="127"/>
      <c r="BD89" s="127"/>
      <c r="BE89" s="127"/>
      <c r="BF89" s="127"/>
      <c r="BG89" s="127"/>
      <c r="BH89" s="127"/>
      <c r="BI89" s="127"/>
      <c r="BJ89" s="324"/>
      <c r="BK89" s="324"/>
      <c r="BL89" s="324"/>
      <c r="BM89" s="324"/>
      <c r="BN89" s="324"/>
      <c r="BO89" s="324"/>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295"/>
      <c r="DC89" s="295"/>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5"/>
      <c r="ED89" s="295"/>
      <c r="EE89" s="295"/>
      <c r="EF89" s="295"/>
      <c r="EG89" s="295"/>
      <c r="EH89" s="295"/>
      <c r="EI89" s="295"/>
      <c r="EJ89" s="295"/>
      <c r="EK89" s="295"/>
      <c r="EL89" s="295"/>
      <c r="EM89" s="295"/>
      <c r="EN89" s="295"/>
      <c r="EO89" s="295"/>
      <c r="EP89" s="295"/>
      <c r="EQ89" s="295"/>
      <c r="ER89" s="295"/>
      <c r="ES89" s="295"/>
      <c r="ET89" s="295"/>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row>
    <row r="90" spans="2:228" s="2" customFormat="1" ht="12.75" customHeight="1">
      <c r="B90" s="106">
        <v>1013</v>
      </c>
      <c r="C90" s="16" t="s">
        <v>66</v>
      </c>
      <c r="D90" s="10">
        <v>4</v>
      </c>
      <c r="E90" s="99">
        <v>5</v>
      </c>
      <c r="F90" s="431"/>
      <c r="G90" s="431"/>
      <c r="H90" s="431"/>
      <c r="I90" s="431"/>
      <c r="J90" s="431"/>
      <c r="K90" s="431"/>
      <c r="L90" s="431"/>
      <c r="M90" s="432"/>
      <c r="N90" s="291"/>
      <c r="O90" s="282"/>
      <c r="P90" s="307"/>
      <c r="Q90" s="307"/>
      <c r="R90" s="325"/>
      <c r="S90" s="325"/>
      <c r="T90" s="325"/>
      <c r="U90" s="127"/>
      <c r="V90" s="127"/>
      <c r="W90" s="127"/>
      <c r="X90" s="127"/>
      <c r="Y90" s="127"/>
      <c r="Z90" s="127"/>
      <c r="AA90" s="127"/>
      <c r="AB90" s="127"/>
      <c r="AC90" s="127"/>
      <c r="AD90" s="127"/>
      <c r="AE90" s="127"/>
      <c r="AF90" s="127"/>
      <c r="AG90" s="127"/>
      <c r="AH90" s="127"/>
      <c r="AI90" s="317">
        <f>'Planung BA KD'!B145</f>
        <v>1058</v>
      </c>
      <c r="AJ90" s="317" t="str">
        <f>'Planung BA KD'!C145</f>
        <v>Gender &amp; Cultural Studies</v>
      </c>
      <c r="AK90" s="317" t="str">
        <f>AI90&amp;"-"&amp;AJ90</f>
        <v>1058-Gender &amp; Cultural Studies</v>
      </c>
      <c r="AL90" s="317">
        <f>COUNTIF('Planung BA KD'!$C$45:$C$47,$AK90)</f>
        <v>0</v>
      </c>
      <c r="AM90" s="317"/>
      <c r="AN90" s="317"/>
      <c r="AO90" s="317"/>
      <c r="AP90" s="127"/>
      <c r="AQ90" s="127"/>
      <c r="AR90" s="127"/>
      <c r="AS90" s="127"/>
      <c r="AT90" s="127"/>
      <c r="AU90" s="127"/>
      <c r="AV90" s="127"/>
      <c r="AW90" s="127"/>
      <c r="AX90" s="127"/>
      <c r="AY90" s="127"/>
      <c r="AZ90" s="127"/>
      <c r="BA90" s="127"/>
      <c r="BB90" s="127"/>
      <c r="BC90" s="127"/>
      <c r="BD90" s="127"/>
      <c r="BE90" s="127"/>
      <c r="BF90" s="127"/>
      <c r="BG90" s="127"/>
      <c r="BH90" s="127"/>
      <c r="BI90" s="127"/>
      <c r="BJ90" s="324"/>
      <c r="BK90" s="324"/>
      <c r="BL90" s="324"/>
      <c r="BM90" s="324"/>
      <c r="BN90" s="324"/>
      <c r="BO90" s="324"/>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295"/>
      <c r="DC90" s="295"/>
      <c r="DD90" s="295"/>
      <c r="DE90" s="295"/>
      <c r="DF90" s="295"/>
      <c r="DG90" s="295"/>
      <c r="DH90" s="295"/>
      <c r="DI90" s="295"/>
      <c r="DJ90" s="295"/>
      <c r="DK90" s="295"/>
      <c r="DL90" s="295"/>
      <c r="DM90" s="295"/>
      <c r="DN90" s="295"/>
      <c r="DO90" s="295"/>
      <c r="DP90" s="295"/>
      <c r="DQ90" s="295"/>
      <c r="DR90" s="295"/>
      <c r="DS90" s="295"/>
      <c r="DT90" s="295"/>
      <c r="DU90" s="295"/>
      <c r="DV90" s="295"/>
      <c r="DW90" s="295"/>
      <c r="DX90" s="295"/>
      <c r="DY90" s="295"/>
      <c r="DZ90" s="295"/>
      <c r="EA90" s="295"/>
      <c r="EB90" s="295"/>
      <c r="EC90" s="295"/>
      <c r="ED90" s="295"/>
      <c r="EE90" s="295"/>
      <c r="EF90" s="295"/>
      <c r="EG90" s="295"/>
      <c r="EH90" s="295"/>
      <c r="EI90" s="295"/>
      <c r="EJ90" s="295"/>
      <c r="EK90" s="295"/>
      <c r="EL90" s="295"/>
      <c r="EM90" s="295"/>
      <c r="EN90" s="295"/>
      <c r="EO90" s="295"/>
      <c r="EP90" s="295"/>
      <c r="EQ90" s="295"/>
      <c r="ER90" s="295"/>
      <c r="ES90" s="295"/>
      <c r="ET90" s="295"/>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row>
    <row r="91" spans="1:228" s="7" customFormat="1" ht="12.75" customHeight="1">
      <c r="A91" s="2"/>
      <c r="B91" s="106">
        <v>1014</v>
      </c>
      <c r="C91" s="16" t="s">
        <v>67</v>
      </c>
      <c r="D91" s="11">
        <v>4</v>
      </c>
      <c r="E91" s="100">
        <v>5</v>
      </c>
      <c r="F91" s="431"/>
      <c r="G91" s="431"/>
      <c r="H91" s="431"/>
      <c r="I91" s="431"/>
      <c r="J91" s="431"/>
      <c r="K91" s="431"/>
      <c r="L91" s="431"/>
      <c r="M91" s="432"/>
      <c r="N91" s="292"/>
      <c r="O91" s="282"/>
      <c r="P91" s="307"/>
      <c r="Q91" s="307"/>
      <c r="R91" s="325"/>
      <c r="S91" s="325"/>
      <c r="T91" s="325"/>
      <c r="U91" s="127"/>
      <c r="V91" s="127"/>
      <c r="W91" s="127"/>
      <c r="X91" s="127"/>
      <c r="Y91" s="127"/>
      <c r="Z91" s="127"/>
      <c r="AA91" s="127"/>
      <c r="AB91" s="127"/>
      <c r="AC91" s="127"/>
      <c r="AD91" s="127"/>
      <c r="AE91" s="127"/>
      <c r="AF91" s="127"/>
      <c r="AG91" s="127"/>
      <c r="AH91" s="127"/>
      <c r="AI91" s="317">
        <f>'Planung BA KD'!B146</f>
        <v>1059</v>
      </c>
      <c r="AJ91" s="317" t="str">
        <f>'Planung BA KD'!C146</f>
        <v>Kunst- und Bildwissenschaft</v>
      </c>
      <c r="AK91" s="317" t="str">
        <f>AI91&amp;"-"&amp;AJ91</f>
        <v>1059-Kunst- und Bildwissenschaft</v>
      </c>
      <c r="AL91" s="317">
        <f>COUNTIF('Planung BA KD'!$C$45:$C$47,$AK91)</f>
        <v>0</v>
      </c>
      <c r="AM91" s="317"/>
      <c r="AN91" s="317"/>
      <c r="AO91" s="317"/>
      <c r="AP91" s="127"/>
      <c r="AQ91" s="127"/>
      <c r="AR91" s="127"/>
      <c r="AS91" s="127"/>
      <c r="AT91" s="127"/>
      <c r="AU91" s="127"/>
      <c r="AV91" s="127"/>
      <c r="AW91" s="127"/>
      <c r="AX91" s="127"/>
      <c r="AY91" s="127"/>
      <c r="AZ91" s="127"/>
      <c r="BA91" s="127"/>
      <c r="BB91" s="127"/>
      <c r="BC91" s="127"/>
      <c r="BD91" s="127"/>
      <c r="BE91" s="127"/>
      <c r="BF91" s="127"/>
      <c r="BG91" s="127"/>
      <c r="BH91" s="127"/>
      <c r="BI91" s="127"/>
      <c r="BJ91" s="324"/>
      <c r="BK91" s="324"/>
      <c r="BL91" s="324"/>
      <c r="BM91" s="324"/>
      <c r="BN91" s="324"/>
      <c r="BO91" s="324"/>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295"/>
      <c r="DC91" s="295"/>
      <c r="DD91" s="295"/>
      <c r="DE91" s="295"/>
      <c r="DF91" s="295"/>
      <c r="DG91" s="295"/>
      <c r="DH91" s="295"/>
      <c r="DI91" s="295"/>
      <c r="DJ91" s="295"/>
      <c r="DK91" s="295"/>
      <c r="DL91" s="295"/>
      <c r="DM91" s="295"/>
      <c r="DN91" s="295"/>
      <c r="DO91" s="295"/>
      <c r="DP91" s="295"/>
      <c r="DQ91" s="295"/>
      <c r="DR91" s="295"/>
      <c r="DS91" s="295"/>
      <c r="DT91" s="295"/>
      <c r="DU91" s="295"/>
      <c r="DV91" s="295"/>
      <c r="DW91" s="295"/>
      <c r="DX91" s="295"/>
      <c r="DY91" s="295"/>
      <c r="DZ91" s="295"/>
      <c r="EA91" s="295"/>
      <c r="EB91" s="295"/>
      <c r="EC91" s="295"/>
      <c r="ED91" s="295"/>
      <c r="EE91" s="295"/>
      <c r="EF91" s="295"/>
      <c r="EG91" s="295"/>
      <c r="EH91" s="295"/>
      <c r="EI91" s="295"/>
      <c r="EJ91" s="295"/>
      <c r="EK91" s="295"/>
      <c r="EL91" s="295"/>
      <c r="EM91" s="295"/>
      <c r="EN91" s="295"/>
      <c r="EO91" s="295"/>
      <c r="EP91" s="295"/>
      <c r="EQ91" s="295"/>
      <c r="ER91" s="295"/>
      <c r="ES91" s="295"/>
      <c r="ET91" s="295"/>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row>
    <row r="92" spans="1:228" s="2" customFormat="1" ht="12.75" customHeight="1">
      <c r="A92" s="7"/>
      <c r="B92" s="107" t="s">
        <v>35</v>
      </c>
      <c r="C92" s="8" t="s">
        <v>36</v>
      </c>
      <c r="D92" s="13">
        <v>8</v>
      </c>
      <c r="E92" s="101">
        <v>10</v>
      </c>
      <c r="F92" s="437"/>
      <c r="G92" s="437"/>
      <c r="H92" s="437"/>
      <c r="I92" s="437"/>
      <c r="J92" s="437"/>
      <c r="K92" s="437"/>
      <c r="L92" s="437"/>
      <c r="M92" s="438"/>
      <c r="N92" s="290"/>
      <c r="O92" s="282"/>
      <c r="P92" s="307"/>
      <c r="Q92" s="307"/>
      <c r="R92" s="325"/>
      <c r="S92" s="325"/>
      <c r="T92" s="325"/>
      <c r="U92" s="127"/>
      <c r="V92" s="127"/>
      <c r="W92" s="127"/>
      <c r="X92" s="127"/>
      <c r="Y92" s="127"/>
      <c r="Z92" s="127"/>
      <c r="AA92" s="127"/>
      <c r="AB92" s="127"/>
      <c r="AC92" s="127"/>
      <c r="AD92" s="127"/>
      <c r="AE92" s="127"/>
      <c r="AF92" s="127"/>
      <c r="AG92" s="127"/>
      <c r="AH92" s="127"/>
      <c r="AI92" s="317">
        <f>'Planung BA KD'!B147</f>
        <v>1060</v>
      </c>
      <c r="AJ92" s="317" t="str">
        <f>'Planung BA KD'!C147</f>
        <v>Designtheorie &amp; Philosophie</v>
      </c>
      <c r="AK92" s="317" t="str">
        <f>AI92&amp;"-"&amp;AJ92</f>
        <v>1060-Designtheorie &amp; Philosophie</v>
      </c>
      <c r="AL92" s="317">
        <f>COUNTIF('Planung BA KD'!$C$45:$C$47,$AK92)</f>
        <v>0</v>
      </c>
      <c r="AM92" s="317"/>
      <c r="AN92" s="317"/>
      <c r="AO92" s="317"/>
      <c r="AP92" s="127"/>
      <c r="AQ92" s="127"/>
      <c r="AR92" s="127"/>
      <c r="AS92" s="127"/>
      <c r="AT92" s="127"/>
      <c r="AU92" s="127"/>
      <c r="AV92" s="127"/>
      <c r="AW92" s="127"/>
      <c r="AX92" s="127"/>
      <c r="AY92" s="127"/>
      <c r="AZ92" s="127"/>
      <c r="BA92" s="127"/>
      <c r="BB92" s="127"/>
      <c r="BC92" s="127"/>
      <c r="BD92" s="127"/>
      <c r="BE92" s="127"/>
      <c r="BF92" s="127"/>
      <c r="BG92" s="127"/>
      <c r="BH92" s="127"/>
      <c r="BI92" s="127"/>
      <c r="BJ92" s="324"/>
      <c r="BK92" s="324"/>
      <c r="BL92" s="324"/>
      <c r="BM92" s="324"/>
      <c r="BN92" s="324"/>
      <c r="BO92" s="324"/>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295"/>
      <c r="DC92" s="295"/>
      <c r="DD92" s="295"/>
      <c r="DE92" s="295"/>
      <c r="DF92" s="295"/>
      <c r="DG92" s="295"/>
      <c r="DH92" s="295"/>
      <c r="DI92" s="295"/>
      <c r="DJ92" s="295"/>
      <c r="DK92" s="295"/>
      <c r="DL92" s="295"/>
      <c r="DM92" s="295"/>
      <c r="DN92" s="295"/>
      <c r="DO92" s="295"/>
      <c r="DP92" s="295"/>
      <c r="DQ92" s="295"/>
      <c r="DR92" s="295"/>
      <c r="DS92" s="295"/>
      <c r="DT92" s="295"/>
      <c r="DU92" s="295"/>
      <c r="DV92" s="295"/>
      <c r="DW92" s="295"/>
      <c r="DX92" s="295"/>
      <c r="DY92" s="295"/>
      <c r="DZ92" s="295"/>
      <c r="EA92" s="295"/>
      <c r="EB92" s="295"/>
      <c r="EC92" s="295"/>
      <c r="ED92" s="295"/>
      <c r="EE92" s="295"/>
      <c r="EF92" s="295"/>
      <c r="EG92" s="295"/>
      <c r="EH92" s="295"/>
      <c r="EI92" s="295"/>
      <c r="EJ92" s="295"/>
      <c r="EK92" s="295"/>
      <c r="EL92" s="295"/>
      <c r="EM92" s="295"/>
      <c r="EN92" s="295"/>
      <c r="EO92" s="295"/>
      <c r="EP92" s="295"/>
      <c r="EQ92" s="295"/>
      <c r="ER92" s="295"/>
      <c r="ES92" s="295"/>
      <c r="ET92" s="295"/>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row>
    <row r="93" spans="2:228" s="2" customFormat="1" ht="12.75" customHeight="1">
      <c r="B93" s="108">
        <v>1015</v>
      </c>
      <c r="C93" s="17" t="s">
        <v>68</v>
      </c>
      <c r="D93" s="11">
        <v>4</v>
      </c>
      <c r="E93" s="100">
        <v>5</v>
      </c>
      <c r="F93" s="431"/>
      <c r="G93" s="431"/>
      <c r="H93" s="431"/>
      <c r="I93" s="431"/>
      <c r="J93" s="431"/>
      <c r="K93" s="431"/>
      <c r="L93" s="431"/>
      <c r="M93" s="432"/>
      <c r="N93" s="292"/>
      <c r="O93" s="282"/>
      <c r="P93" s="307"/>
      <c r="Q93" s="307"/>
      <c r="R93" s="325"/>
      <c r="S93" s="325"/>
      <c r="T93" s="325"/>
      <c r="U93" s="127"/>
      <c r="V93" s="127"/>
      <c r="W93" s="127"/>
      <c r="X93" s="127"/>
      <c r="Y93" s="127"/>
      <c r="Z93" s="127"/>
      <c r="AA93" s="127"/>
      <c r="AB93" s="127"/>
      <c r="AC93" s="127"/>
      <c r="AD93" s="127"/>
      <c r="AE93" s="127"/>
      <c r="AF93" s="127"/>
      <c r="AG93" s="127"/>
      <c r="AH93" s="127"/>
      <c r="AI93" s="317" t="str">
        <f>'Planung BA KD'!B148</f>
        <v>Modul 216</v>
      </c>
      <c r="AJ93" s="317" t="str">
        <f>'Planung BA KD'!C148</f>
        <v>Thesis </v>
      </c>
      <c r="AK93" s="317" t="str">
        <f>AI93&amp;"-"&amp;AJ93</f>
        <v>Modul 216-Thesis </v>
      </c>
      <c r="AL93" s="317"/>
      <c r="AM93" s="317"/>
      <c r="AN93" s="317"/>
      <c r="AO93" s="317"/>
      <c r="AP93" s="127"/>
      <c r="AQ93" s="127"/>
      <c r="AR93" s="127"/>
      <c r="AS93" s="127"/>
      <c r="AT93" s="127"/>
      <c r="AU93" s="127"/>
      <c r="AV93" s="127"/>
      <c r="AW93" s="127"/>
      <c r="AX93" s="127"/>
      <c r="AY93" s="127"/>
      <c r="AZ93" s="127"/>
      <c r="BA93" s="127"/>
      <c r="BB93" s="127"/>
      <c r="BC93" s="127"/>
      <c r="BD93" s="127"/>
      <c r="BE93" s="127"/>
      <c r="BF93" s="127"/>
      <c r="BG93" s="127"/>
      <c r="BH93" s="127"/>
      <c r="BI93" s="127"/>
      <c r="BJ93" s="324"/>
      <c r="BK93" s="324"/>
      <c r="BL93" s="324"/>
      <c r="BM93" s="324"/>
      <c r="BN93" s="324"/>
      <c r="BO93" s="324"/>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295"/>
      <c r="DC93" s="295"/>
      <c r="DD93" s="295"/>
      <c r="DE93" s="295"/>
      <c r="DF93" s="295"/>
      <c r="DG93" s="295"/>
      <c r="DH93" s="295"/>
      <c r="DI93" s="295"/>
      <c r="DJ93" s="295"/>
      <c r="DK93" s="295"/>
      <c r="DL93" s="295"/>
      <c r="DM93" s="295"/>
      <c r="DN93" s="295"/>
      <c r="DO93" s="295"/>
      <c r="DP93" s="295"/>
      <c r="DQ93" s="295"/>
      <c r="DR93" s="295"/>
      <c r="DS93" s="295"/>
      <c r="DT93" s="295"/>
      <c r="DU93" s="295"/>
      <c r="DV93" s="295"/>
      <c r="DW93" s="295"/>
      <c r="DX93" s="295"/>
      <c r="DY93" s="295"/>
      <c r="DZ93" s="295"/>
      <c r="EA93" s="295"/>
      <c r="EB93" s="295"/>
      <c r="EC93" s="295"/>
      <c r="ED93" s="295"/>
      <c r="EE93" s="295"/>
      <c r="EF93" s="295"/>
      <c r="EG93" s="295"/>
      <c r="EH93" s="295"/>
      <c r="EI93" s="295"/>
      <c r="EJ93" s="295"/>
      <c r="EK93" s="295"/>
      <c r="EL93" s="295"/>
      <c r="EM93" s="295"/>
      <c r="EN93" s="295"/>
      <c r="EO93" s="295"/>
      <c r="EP93" s="295"/>
      <c r="EQ93" s="295"/>
      <c r="ER93" s="295"/>
      <c r="ES93" s="295"/>
      <c r="ET93" s="295"/>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row>
    <row r="94" spans="1:228" s="2" customFormat="1" ht="12.75" customHeight="1">
      <c r="A94" s="75"/>
      <c r="B94" s="108">
        <v>1016</v>
      </c>
      <c r="C94" s="17" t="s">
        <v>69</v>
      </c>
      <c r="D94" s="11">
        <v>4</v>
      </c>
      <c r="E94" s="100">
        <v>5</v>
      </c>
      <c r="F94" s="431"/>
      <c r="G94" s="431"/>
      <c r="H94" s="431"/>
      <c r="I94" s="431"/>
      <c r="J94" s="431"/>
      <c r="K94" s="431"/>
      <c r="L94" s="431"/>
      <c r="M94" s="432"/>
      <c r="N94" s="292"/>
      <c r="O94" s="282"/>
      <c r="P94" s="307"/>
      <c r="Q94" s="307"/>
      <c r="R94" s="325"/>
      <c r="S94" s="325"/>
      <c r="T94" s="325"/>
      <c r="U94" s="127"/>
      <c r="V94" s="127"/>
      <c r="W94" s="127"/>
      <c r="X94" s="127"/>
      <c r="Y94" s="127"/>
      <c r="Z94" s="127"/>
      <c r="AA94" s="127"/>
      <c r="AB94" s="127"/>
      <c r="AC94" s="127"/>
      <c r="AD94" s="127"/>
      <c r="AE94" s="127"/>
      <c r="AF94" s="127"/>
      <c r="AG94" s="127"/>
      <c r="AH94" s="127"/>
      <c r="AI94" s="317"/>
      <c r="AJ94" s="317"/>
      <c r="AK94" s="317" t="s">
        <v>18</v>
      </c>
      <c r="AL94" s="317"/>
      <c r="AM94" s="317"/>
      <c r="AN94" s="317"/>
      <c r="AO94" s="317"/>
      <c r="AP94" s="127"/>
      <c r="AQ94" s="127"/>
      <c r="AR94" s="127"/>
      <c r="AS94" s="127"/>
      <c r="AT94" s="127"/>
      <c r="AU94" s="127"/>
      <c r="AV94" s="127"/>
      <c r="AW94" s="127"/>
      <c r="AX94" s="127"/>
      <c r="AY94" s="127"/>
      <c r="AZ94" s="127"/>
      <c r="BA94" s="127"/>
      <c r="BB94" s="127"/>
      <c r="BC94" s="127"/>
      <c r="BD94" s="127"/>
      <c r="BE94" s="127"/>
      <c r="BF94" s="127"/>
      <c r="BG94" s="127"/>
      <c r="BH94" s="127"/>
      <c r="BI94" s="127"/>
      <c r="BJ94" s="324"/>
      <c r="BK94" s="324"/>
      <c r="BL94" s="324"/>
      <c r="BM94" s="324"/>
      <c r="BN94" s="324"/>
      <c r="BO94" s="324"/>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c r="EJ94" s="295"/>
      <c r="EK94" s="295"/>
      <c r="EL94" s="295"/>
      <c r="EM94" s="295"/>
      <c r="EN94" s="295"/>
      <c r="EO94" s="295"/>
      <c r="EP94" s="295"/>
      <c r="EQ94" s="295"/>
      <c r="ER94" s="295"/>
      <c r="ES94" s="295"/>
      <c r="ET94" s="295"/>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row>
    <row r="95" spans="1:228" s="2" customFormat="1" ht="12.75" customHeight="1">
      <c r="A95" s="75"/>
      <c r="B95" s="107" t="s">
        <v>37</v>
      </c>
      <c r="C95" s="8" t="s">
        <v>70</v>
      </c>
      <c r="D95" s="13">
        <v>14</v>
      </c>
      <c r="E95" s="101">
        <v>20</v>
      </c>
      <c r="F95" s="437"/>
      <c r="G95" s="437"/>
      <c r="H95" s="437"/>
      <c r="I95" s="437"/>
      <c r="J95" s="437"/>
      <c r="K95" s="437"/>
      <c r="L95" s="437"/>
      <c r="M95" s="438"/>
      <c r="N95" s="290"/>
      <c r="O95" s="282"/>
      <c r="P95" s="307"/>
      <c r="Q95" s="307"/>
      <c r="R95" s="325"/>
      <c r="S95" s="325"/>
      <c r="T95" s="325"/>
      <c r="U95" s="127"/>
      <c r="V95" s="127"/>
      <c r="W95" s="127"/>
      <c r="X95" s="127"/>
      <c r="Y95" s="127"/>
      <c r="Z95" s="127"/>
      <c r="AA95" s="127"/>
      <c r="AB95" s="127"/>
      <c r="AC95" s="127"/>
      <c r="AD95" s="127"/>
      <c r="AE95" s="127"/>
      <c r="AF95" s="127"/>
      <c r="AG95" s="127"/>
      <c r="AH95" s="127"/>
      <c r="AI95" s="317">
        <f>'Planung BA KD'!B149</f>
        <v>1061</v>
      </c>
      <c r="AJ95" s="317" t="str">
        <f>'Planung BA KD'!C149</f>
        <v>Theoretische Arbeit (Thesis)</v>
      </c>
      <c r="AK95" s="317" t="str">
        <f>AI95&amp;"-"&amp;AJ95</f>
        <v>1061-Theoretische Arbeit (Thesis)</v>
      </c>
      <c r="AL95" s="317"/>
      <c r="AM95" s="317"/>
      <c r="AN95" s="317"/>
      <c r="AO95" s="317"/>
      <c r="AP95" s="127"/>
      <c r="AQ95" s="127"/>
      <c r="AR95" s="127"/>
      <c r="AS95" s="127"/>
      <c r="AT95" s="127"/>
      <c r="AU95" s="127"/>
      <c r="AV95" s="127"/>
      <c r="AW95" s="127"/>
      <c r="AX95" s="127"/>
      <c r="AY95" s="127"/>
      <c r="AZ95" s="127"/>
      <c r="BA95" s="127"/>
      <c r="BB95" s="127"/>
      <c r="BC95" s="127"/>
      <c r="BD95" s="127"/>
      <c r="BE95" s="127"/>
      <c r="BF95" s="127"/>
      <c r="BG95" s="127"/>
      <c r="BH95" s="127"/>
      <c r="BI95" s="127"/>
      <c r="BJ95" s="324"/>
      <c r="BK95" s="324"/>
      <c r="BL95" s="324"/>
      <c r="BM95" s="324"/>
      <c r="BN95" s="324"/>
      <c r="BO95" s="324"/>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295"/>
      <c r="DC95" s="295"/>
      <c r="DD95" s="295"/>
      <c r="DE95" s="295"/>
      <c r="DF95" s="295"/>
      <c r="DG95" s="295"/>
      <c r="DH95" s="295"/>
      <c r="DI95" s="295"/>
      <c r="DJ95" s="295"/>
      <c r="DK95" s="295"/>
      <c r="DL95" s="295"/>
      <c r="DM95" s="295"/>
      <c r="DN95" s="295"/>
      <c r="DO95" s="295"/>
      <c r="DP95" s="295"/>
      <c r="DQ95" s="295"/>
      <c r="DR95" s="295"/>
      <c r="DS95" s="295"/>
      <c r="DT95" s="295"/>
      <c r="DU95" s="295"/>
      <c r="DV95" s="295"/>
      <c r="DW95" s="295"/>
      <c r="DX95" s="295"/>
      <c r="DY95" s="295"/>
      <c r="DZ95" s="295"/>
      <c r="EA95" s="295"/>
      <c r="EB95" s="295"/>
      <c r="EC95" s="295"/>
      <c r="ED95" s="295"/>
      <c r="EE95" s="295"/>
      <c r="EF95" s="295"/>
      <c r="EG95" s="295"/>
      <c r="EH95" s="295"/>
      <c r="EI95" s="295"/>
      <c r="EJ95" s="295"/>
      <c r="EK95" s="295"/>
      <c r="EL95" s="295"/>
      <c r="EM95" s="295"/>
      <c r="EN95" s="295"/>
      <c r="EO95" s="295"/>
      <c r="EP95" s="295"/>
      <c r="EQ95" s="295"/>
      <c r="ER95" s="295"/>
      <c r="ES95" s="295"/>
      <c r="ET95" s="295"/>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row>
    <row r="96" spans="1:228" s="7" customFormat="1" ht="12.75" customHeight="1">
      <c r="A96" s="429" t="s">
        <v>71</v>
      </c>
      <c r="B96" s="108">
        <v>1030</v>
      </c>
      <c r="C96" s="18" t="s">
        <v>72</v>
      </c>
      <c r="D96" s="10">
        <v>4</v>
      </c>
      <c r="E96" s="99">
        <v>6</v>
      </c>
      <c r="F96" s="431" t="s">
        <v>73</v>
      </c>
      <c r="G96" s="431"/>
      <c r="H96" s="431"/>
      <c r="I96" s="431"/>
      <c r="J96" s="431"/>
      <c r="K96" s="431"/>
      <c r="L96" s="431"/>
      <c r="M96" s="432"/>
      <c r="N96" s="127"/>
      <c r="O96" s="282"/>
      <c r="P96" s="307"/>
      <c r="Q96" s="307"/>
      <c r="R96" s="325"/>
      <c r="S96" s="325"/>
      <c r="T96" s="325"/>
      <c r="U96" s="127"/>
      <c r="V96" s="127"/>
      <c r="W96" s="127"/>
      <c r="X96" s="127"/>
      <c r="Y96" s="127"/>
      <c r="Z96" s="127"/>
      <c r="AA96" s="127"/>
      <c r="AB96" s="127"/>
      <c r="AC96" s="127"/>
      <c r="AD96" s="127"/>
      <c r="AE96" s="127"/>
      <c r="AF96" s="127"/>
      <c r="AG96" s="127"/>
      <c r="AH96" s="127"/>
      <c r="AI96" s="317">
        <f>'Planung BA KD'!B150</f>
        <v>1062</v>
      </c>
      <c r="AJ96" s="317" t="str">
        <f>'Planung BA KD'!C150</f>
        <v>Gestalterische Arbeit</v>
      </c>
      <c r="AK96" s="317" t="str">
        <f>AI96&amp;"-"&amp;AJ96</f>
        <v>1062-Gestalterische Arbeit</v>
      </c>
      <c r="AL96" s="317"/>
      <c r="AM96" s="317"/>
      <c r="AN96" s="317"/>
      <c r="AO96" s="317"/>
      <c r="AP96" s="127"/>
      <c r="AQ96" s="127"/>
      <c r="AR96" s="127"/>
      <c r="AS96" s="127"/>
      <c r="AT96" s="127"/>
      <c r="AU96" s="127"/>
      <c r="AV96" s="127"/>
      <c r="AW96" s="127"/>
      <c r="AX96" s="127"/>
      <c r="AY96" s="127"/>
      <c r="AZ96" s="127"/>
      <c r="BA96" s="127"/>
      <c r="BB96" s="127"/>
      <c r="BC96" s="127"/>
      <c r="BD96" s="127"/>
      <c r="BE96" s="127"/>
      <c r="BF96" s="127"/>
      <c r="BG96" s="127"/>
      <c r="BH96" s="127"/>
      <c r="BI96" s="127"/>
      <c r="BJ96" s="324"/>
      <c r="BK96" s="324"/>
      <c r="BL96" s="324"/>
      <c r="BM96" s="324"/>
      <c r="BN96" s="324"/>
      <c r="BO96" s="324"/>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295"/>
      <c r="DC96" s="295"/>
      <c r="DD96" s="295"/>
      <c r="DE96" s="295"/>
      <c r="DF96" s="295"/>
      <c r="DG96" s="295"/>
      <c r="DH96" s="295"/>
      <c r="DI96" s="295"/>
      <c r="DJ96" s="295"/>
      <c r="DK96" s="295"/>
      <c r="DL96" s="295"/>
      <c r="DM96" s="295"/>
      <c r="DN96" s="295"/>
      <c r="DO96" s="295"/>
      <c r="DP96" s="295"/>
      <c r="DQ96" s="295"/>
      <c r="DR96" s="295"/>
      <c r="DS96" s="295"/>
      <c r="DT96" s="295"/>
      <c r="DU96" s="295"/>
      <c r="DV96" s="295"/>
      <c r="DW96" s="295"/>
      <c r="DX96" s="295"/>
      <c r="DY96" s="295"/>
      <c r="DZ96" s="295"/>
      <c r="EA96" s="295"/>
      <c r="EB96" s="295"/>
      <c r="EC96" s="295"/>
      <c r="ED96" s="295"/>
      <c r="EE96" s="295"/>
      <c r="EF96" s="295"/>
      <c r="EG96" s="295"/>
      <c r="EH96" s="295"/>
      <c r="EI96" s="295"/>
      <c r="EJ96" s="295"/>
      <c r="EK96" s="295"/>
      <c r="EL96" s="295"/>
      <c r="EM96" s="295"/>
      <c r="EN96" s="295"/>
      <c r="EO96" s="295"/>
      <c r="EP96" s="295"/>
      <c r="EQ96" s="295"/>
      <c r="ER96" s="295"/>
      <c r="ES96" s="295"/>
      <c r="ET96" s="295"/>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row>
    <row r="97" spans="1:228" s="2" customFormat="1" ht="12.75" customHeight="1">
      <c r="A97" s="429"/>
      <c r="B97" s="108">
        <v>1031</v>
      </c>
      <c r="C97" s="18" t="s">
        <v>74</v>
      </c>
      <c r="D97" s="10">
        <v>4</v>
      </c>
      <c r="E97" s="99">
        <v>6</v>
      </c>
      <c r="F97" s="431" t="s">
        <v>73</v>
      </c>
      <c r="G97" s="431"/>
      <c r="H97" s="431"/>
      <c r="I97" s="431"/>
      <c r="J97" s="431"/>
      <c r="K97" s="431"/>
      <c r="L97" s="431"/>
      <c r="M97" s="432"/>
      <c r="N97" s="127"/>
      <c r="O97" s="282"/>
      <c r="P97" s="307"/>
      <c r="Q97" s="307"/>
      <c r="R97" s="325"/>
      <c r="S97" s="325"/>
      <c r="T97" s="325"/>
      <c r="U97" s="127"/>
      <c r="V97" s="127"/>
      <c r="W97" s="127"/>
      <c r="X97" s="127"/>
      <c r="Y97" s="127"/>
      <c r="Z97" s="127"/>
      <c r="AA97" s="127"/>
      <c r="AB97" s="127"/>
      <c r="AC97" s="127"/>
      <c r="AD97" s="127"/>
      <c r="AE97" s="127"/>
      <c r="AF97" s="127"/>
      <c r="AG97" s="127"/>
      <c r="AH97" s="127"/>
      <c r="AI97" s="317">
        <f>'Planung BA KD'!B151</f>
        <v>1063</v>
      </c>
      <c r="AJ97" s="317" t="str">
        <f>'Planung BA KD'!C151</f>
        <v>Präsentation und Kolloquium </v>
      </c>
      <c r="AK97" s="317" t="str">
        <f>AI97&amp;"-"&amp;AJ97</f>
        <v>1063-Präsentation und Kolloquium </v>
      </c>
      <c r="AL97" s="317"/>
      <c r="AM97" s="128"/>
      <c r="AN97" s="128"/>
      <c r="AO97" s="128"/>
      <c r="AP97" s="128"/>
      <c r="AQ97" s="128"/>
      <c r="AR97" s="128"/>
      <c r="AS97" s="128"/>
      <c r="AT97" s="127"/>
      <c r="AU97" s="127"/>
      <c r="AV97" s="127"/>
      <c r="AW97" s="127"/>
      <c r="AX97" s="127"/>
      <c r="AY97" s="127"/>
      <c r="AZ97" s="127"/>
      <c r="BA97" s="127"/>
      <c r="BB97" s="127"/>
      <c r="BC97" s="127"/>
      <c r="BD97" s="127"/>
      <c r="BE97" s="127"/>
      <c r="BF97" s="127"/>
      <c r="BG97" s="127"/>
      <c r="BH97" s="127"/>
      <c r="BI97" s="127"/>
      <c r="BJ97" s="324"/>
      <c r="BK97" s="324"/>
      <c r="BL97" s="324"/>
      <c r="BM97" s="324"/>
      <c r="BN97" s="324"/>
      <c r="BO97" s="324"/>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295"/>
      <c r="DC97" s="295"/>
      <c r="DD97" s="295"/>
      <c r="DE97" s="295"/>
      <c r="DF97" s="295"/>
      <c r="DG97" s="295"/>
      <c r="DH97" s="295"/>
      <c r="DI97" s="295"/>
      <c r="DJ97" s="295"/>
      <c r="DK97" s="295"/>
      <c r="DL97" s="295"/>
      <c r="DM97" s="295"/>
      <c r="DN97" s="295"/>
      <c r="DO97" s="295"/>
      <c r="DP97" s="295"/>
      <c r="DQ97" s="295"/>
      <c r="DR97" s="295"/>
      <c r="DS97" s="295"/>
      <c r="DT97" s="295"/>
      <c r="DU97" s="295"/>
      <c r="DV97" s="295"/>
      <c r="DW97" s="295"/>
      <c r="DX97" s="295"/>
      <c r="DY97" s="295"/>
      <c r="DZ97" s="295"/>
      <c r="EA97" s="295"/>
      <c r="EB97" s="295"/>
      <c r="EC97" s="295"/>
      <c r="ED97" s="295"/>
      <c r="EE97" s="295"/>
      <c r="EF97" s="295"/>
      <c r="EG97" s="295"/>
      <c r="EH97" s="295"/>
      <c r="EI97" s="295"/>
      <c r="EJ97" s="295"/>
      <c r="EK97" s="295"/>
      <c r="EL97" s="295"/>
      <c r="EM97" s="295"/>
      <c r="EN97" s="295"/>
      <c r="EO97" s="295"/>
      <c r="EP97" s="295"/>
      <c r="EQ97" s="295"/>
      <c r="ER97" s="295"/>
      <c r="ES97" s="295"/>
      <c r="ET97" s="295"/>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row>
    <row r="98" spans="1:228" s="7" customFormat="1" ht="12.75" customHeight="1">
      <c r="A98" s="429"/>
      <c r="B98" s="108">
        <v>1032</v>
      </c>
      <c r="C98" s="18" t="s">
        <v>75</v>
      </c>
      <c r="D98" s="10">
        <v>4</v>
      </c>
      <c r="E98" s="99">
        <v>6</v>
      </c>
      <c r="F98" s="431" t="s">
        <v>73</v>
      </c>
      <c r="G98" s="431"/>
      <c r="H98" s="431"/>
      <c r="I98" s="431"/>
      <c r="J98" s="431"/>
      <c r="K98" s="431"/>
      <c r="L98" s="431"/>
      <c r="M98" s="432"/>
      <c r="N98" s="127"/>
      <c r="O98" s="282"/>
      <c r="P98" s="307"/>
      <c r="Q98" s="307"/>
      <c r="R98" s="325"/>
      <c r="S98" s="325"/>
      <c r="T98" s="325"/>
      <c r="U98" s="127"/>
      <c r="V98" s="127"/>
      <c r="W98" s="127"/>
      <c r="X98" s="127"/>
      <c r="Y98" s="127"/>
      <c r="Z98" s="127"/>
      <c r="AA98" s="127"/>
      <c r="AB98" s="127"/>
      <c r="AC98" s="127"/>
      <c r="AD98" s="127"/>
      <c r="AE98" s="127"/>
      <c r="AF98" s="127"/>
      <c r="AG98" s="127"/>
      <c r="AH98" s="127"/>
      <c r="AI98" s="317">
        <f>'Planung BA KD'!B152</f>
        <v>1064</v>
      </c>
      <c r="AJ98" s="317" t="str">
        <f>'Planung BA KD'!C152</f>
        <v>Mentoring</v>
      </c>
      <c r="AK98" s="317" t="str">
        <f>AI98&amp;"-"&amp;AJ98</f>
        <v>1064-Mentoring</v>
      </c>
      <c r="AL98" s="317"/>
      <c r="AM98" s="128"/>
      <c r="AN98" s="128"/>
      <c r="AO98" s="128"/>
      <c r="AP98" s="128"/>
      <c r="AQ98" s="128"/>
      <c r="AR98" s="128"/>
      <c r="AS98" s="128"/>
      <c r="AT98" s="127"/>
      <c r="AU98" s="127"/>
      <c r="AV98" s="127"/>
      <c r="AW98" s="127"/>
      <c r="AX98" s="127"/>
      <c r="AY98" s="127"/>
      <c r="AZ98" s="127"/>
      <c r="BA98" s="127"/>
      <c r="BB98" s="127"/>
      <c r="BC98" s="127"/>
      <c r="BD98" s="127"/>
      <c r="BE98" s="127"/>
      <c r="BF98" s="127"/>
      <c r="BG98" s="127"/>
      <c r="BH98" s="127"/>
      <c r="BI98" s="127"/>
      <c r="BJ98" s="324"/>
      <c r="BK98" s="324"/>
      <c r="BL98" s="324"/>
      <c r="BM98" s="324"/>
      <c r="BN98" s="324"/>
      <c r="BO98" s="324"/>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295"/>
      <c r="DC98" s="295"/>
      <c r="DD98" s="295"/>
      <c r="DE98" s="295"/>
      <c r="DF98" s="295"/>
      <c r="DG98" s="295"/>
      <c r="DH98" s="295"/>
      <c r="DI98" s="295"/>
      <c r="DJ98" s="295"/>
      <c r="DK98" s="295"/>
      <c r="DL98" s="295"/>
      <c r="DM98" s="295"/>
      <c r="DN98" s="295"/>
      <c r="DO98" s="295"/>
      <c r="DP98" s="295"/>
      <c r="DQ98" s="295"/>
      <c r="DR98" s="295"/>
      <c r="DS98" s="295"/>
      <c r="DT98" s="295"/>
      <c r="DU98" s="295"/>
      <c r="DV98" s="295"/>
      <c r="DW98" s="295"/>
      <c r="DX98" s="295"/>
      <c r="DY98" s="295"/>
      <c r="DZ98" s="295"/>
      <c r="EA98" s="295"/>
      <c r="EB98" s="295"/>
      <c r="EC98" s="295"/>
      <c r="ED98" s="295"/>
      <c r="EE98" s="295"/>
      <c r="EF98" s="295"/>
      <c r="EG98" s="295"/>
      <c r="EH98" s="295"/>
      <c r="EI98" s="295"/>
      <c r="EJ98" s="295"/>
      <c r="EK98" s="295"/>
      <c r="EL98" s="295"/>
      <c r="EM98" s="295"/>
      <c r="EN98" s="295"/>
      <c r="EO98" s="295"/>
      <c r="EP98" s="295"/>
      <c r="EQ98" s="295"/>
      <c r="ER98" s="295"/>
      <c r="ES98" s="295"/>
      <c r="ET98" s="295"/>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row>
    <row r="99" spans="1:228" s="7" customFormat="1" ht="12.75" customHeight="1">
      <c r="A99" s="429"/>
      <c r="B99" s="108">
        <v>1033</v>
      </c>
      <c r="C99" s="18" t="s">
        <v>76</v>
      </c>
      <c r="D99" s="10">
        <v>4</v>
      </c>
      <c r="E99" s="99">
        <v>6</v>
      </c>
      <c r="F99" s="431" t="s">
        <v>73</v>
      </c>
      <c r="G99" s="431"/>
      <c r="H99" s="431"/>
      <c r="I99" s="431"/>
      <c r="J99" s="431"/>
      <c r="K99" s="431"/>
      <c r="L99" s="431"/>
      <c r="M99" s="432"/>
      <c r="N99" s="127"/>
      <c r="O99" s="282"/>
      <c r="P99" s="307"/>
      <c r="Q99" s="307"/>
      <c r="R99" s="325"/>
      <c r="S99" s="325"/>
      <c r="T99" s="325"/>
      <c r="U99" s="127"/>
      <c r="V99" s="127"/>
      <c r="W99" s="127"/>
      <c r="X99" s="127"/>
      <c r="Y99" s="127"/>
      <c r="Z99" s="127"/>
      <c r="AA99" s="127"/>
      <c r="AB99" s="127"/>
      <c r="AC99" s="127"/>
      <c r="AD99" s="127"/>
      <c r="AE99" s="127"/>
      <c r="AF99" s="127"/>
      <c r="AG99" s="127"/>
      <c r="AH99" s="127"/>
      <c r="AI99" s="128"/>
      <c r="AJ99" s="128"/>
      <c r="AK99" s="128"/>
      <c r="AL99" s="128"/>
      <c r="AM99" s="128"/>
      <c r="AN99" s="128"/>
      <c r="AO99" s="128"/>
      <c r="AP99" s="128"/>
      <c r="AQ99" s="128"/>
      <c r="AR99" s="128"/>
      <c r="AS99" s="128"/>
      <c r="AT99" s="127"/>
      <c r="AU99" s="127"/>
      <c r="AV99" s="127"/>
      <c r="AW99" s="127"/>
      <c r="AX99" s="127"/>
      <c r="AY99" s="127"/>
      <c r="AZ99" s="127"/>
      <c r="BA99" s="127"/>
      <c r="BB99" s="127"/>
      <c r="BC99" s="127"/>
      <c r="BD99" s="127"/>
      <c r="BE99" s="127"/>
      <c r="BF99" s="127"/>
      <c r="BG99" s="127"/>
      <c r="BH99" s="127"/>
      <c r="BI99" s="127"/>
      <c r="BJ99" s="324"/>
      <c r="BK99" s="324"/>
      <c r="BL99" s="324"/>
      <c r="BM99" s="324"/>
      <c r="BN99" s="324"/>
      <c r="BO99" s="324"/>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295"/>
      <c r="DC99" s="295"/>
      <c r="DD99" s="295"/>
      <c r="DE99" s="295"/>
      <c r="DF99" s="295"/>
      <c r="DG99" s="295"/>
      <c r="DH99" s="295"/>
      <c r="DI99" s="295"/>
      <c r="DJ99" s="295"/>
      <c r="DK99" s="295"/>
      <c r="DL99" s="295"/>
      <c r="DM99" s="295"/>
      <c r="DN99" s="295"/>
      <c r="DO99" s="295"/>
      <c r="DP99" s="295"/>
      <c r="DQ99" s="295"/>
      <c r="DR99" s="295"/>
      <c r="DS99" s="295"/>
      <c r="DT99" s="295"/>
      <c r="DU99" s="295"/>
      <c r="DV99" s="295"/>
      <c r="DW99" s="295"/>
      <c r="DX99" s="295"/>
      <c r="DY99" s="295"/>
      <c r="DZ99" s="295"/>
      <c r="EA99" s="295"/>
      <c r="EB99" s="295"/>
      <c r="EC99" s="295"/>
      <c r="ED99" s="295"/>
      <c r="EE99" s="295"/>
      <c r="EF99" s="295"/>
      <c r="EG99" s="295"/>
      <c r="EH99" s="295"/>
      <c r="EI99" s="295"/>
      <c r="EJ99" s="295"/>
      <c r="EK99" s="295"/>
      <c r="EL99" s="295"/>
      <c r="EM99" s="295"/>
      <c r="EN99" s="295"/>
      <c r="EO99" s="295"/>
      <c r="EP99" s="295"/>
      <c r="EQ99" s="295"/>
      <c r="ER99" s="295"/>
      <c r="ES99" s="295"/>
      <c r="ET99" s="295"/>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c r="HA99" s="73"/>
      <c r="HB99" s="73"/>
      <c r="HC99" s="73"/>
      <c r="HD99" s="73"/>
      <c r="HE99" s="73"/>
      <c r="HF99" s="73"/>
      <c r="HG99" s="73"/>
      <c r="HH99" s="73"/>
      <c r="HI99" s="73"/>
      <c r="HJ99" s="73"/>
      <c r="HK99" s="73"/>
      <c r="HL99" s="73"/>
      <c r="HM99" s="73"/>
      <c r="HN99" s="73"/>
      <c r="HO99" s="73"/>
      <c r="HP99" s="73"/>
      <c r="HQ99" s="73"/>
      <c r="HR99" s="73"/>
      <c r="HS99" s="73"/>
      <c r="HT99" s="73"/>
    </row>
    <row r="100" spans="1:228" s="2" customFormat="1" ht="12.75" customHeight="1">
      <c r="A100" s="429"/>
      <c r="B100" s="108">
        <v>1034</v>
      </c>
      <c r="C100" s="18" t="s">
        <v>77</v>
      </c>
      <c r="D100" s="10">
        <v>4</v>
      </c>
      <c r="E100" s="99">
        <v>6</v>
      </c>
      <c r="F100" s="431" t="s">
        <v>73</v>
      </c>
      <c r="G100" s="431"/>
      <c r="H100" s="431"/>
      <c r="I100" s="431"/>
      <c r="J100" s="431"/>
      <c r="K100" s="431"/>
      <c r="L100" s="431"/>
      <c r="M100" s="432"/>
      <c r="N100" s="127"/>
      <c r="O100" s="282"/>
      <c r="P100" s="307"/>
      <c r="Q100" s="307"/>
      <c r="R100" s="325"/>
      <c r="S100" s="325"/>
      <c r="T100" s="325"/>
      <c r="U100" s="127"/>
      <c r="V100" s="127"/>
      <c r="W100" s="127"/>
      <c r="X100" s="127"/>
      <c r="Y100" s="127"/>
      <c r="Z100" s="127"/>
      <c r="AA100" s="127"/>
      <c r="AB100" s="127"/>
      <c r="AC100" s="127"/>
      <c r="AD100" s="127"/>
      <c r="AE100" s="127"/>
      <c r="AF100" s="127"/>
      <c r="AG100" s="127"/>
      <c r="AH100" s="127"/>
      <c r="AI100" s="128"/>
      <c r="AJ100" s="128"/>
      <c r="AK100" s="128"/>
      <c r="AL100" s="128"/>
      <c r="AM100" s="128"/>
      <c r="AN100" s="128"/>
      <c r="AO100" s="128"/>
      <c r="AP100" s="128"/>
      <c r="AQ100" s="128"/>
      <c r="AR100" s="128"/>
      <c r="AS100" s="128"/>
      <c r="AT100" s="127"/>
      <c r="AU100" s="127"/>
      <c r="AV100" s="127"/>
      <c r="AW100" s="127"/>
      <c r="AX100" s="127"/>
      <c r="AY100" s="127"/>
      <c r="AZ100" s="127"/>
      <c r="BA100" s="127"/>
      <c r="BB100" s="127"/>
      <c r="BC100" s="127"/>
      <c r="BD100" s="127"/>
      <c r="BE100" s="127"/>
      <c r="BF100" s="127"/>
      <c r="BG100" s="127"/>
      <c r="BH100" s="127"/>
      <c r="BI100" s="127"/>
      <c r="BJ100" s="324"/>
      <c r="BK100" s="324"/>
      <c r="BL100" s="324"/>
      <c r="BM100" s="324"/>
      <c r="BN100" s="324"/>
      <c r="BO100" s="324"/>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295"/>
      <c r="DC100" s="295"/>
      <c r="DD100" s="295"/>
      <c r="DE100" s="295"/>
      <c r="DF100" s="295"/>
      <c r="DG100" s="295"/>
      <c r="DH100" s="295"/>
      <c r="DI100" s="295"/>
      <c r="DJ100" s="295"/>
      <c r="DK100" s="295"/>
      <c r="DL100" s="295"/>
      <c r="DM100" s="295"/>
      <c r="DN100" s="295"/>
      <c r="DO100" s="295"/>
      <c r="DP100" s="295"/>
      <c r="DQ100" s="295"/>
      <c r="DR100" s="295"/>
      <c r="DS100" s="295"/>
      <c r="DT100" s="295"/>
      <c r="DU100" s="295"/>
      <c r="DV100" s="295"/>
      <c r="DW100" s="295"/>
      <c r="DX100" s="295"/>
      <c r="DY100" s="295"/>
      <c r="DZ100" s="295"/>
      <c r="EA100" s="295"/>
      <c r="EB100" s="295"/>
      <c r="EC100" s="295"/>
      <c r="ED100" s="295"/>
      <c r="EE100" s="295"/>
      <c r="EF100" s="295"/>
      <c r="EG100" s="295"/>
      <c r="EH100" s="295"/>
      <c r="EI100" s="295"/>
      <c r="EJ100" s="295"/>
      <c r="EK100" s="295"/>
      <c r="EL100" s="295"/>
      <c r="EM100" s="295"/>
      <c r="EN100" s="295"/>
      <c r="EO100" s="295"/>
      <c r="EP100" s="295"/>
      <c r="EQ100" s="295"/>
      <c r="ER100" s="295"/>
      <c r="ES100" s="295"/>
      <c r="ET100" s="295"/>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c r="HA100" s="73"/>
      <c r="HB100" s="73"/>
      <c r="HC100" s="73"/>
      <c r="HD100" s="73"/>
      <c r="HE100" s="73"/>
      <c r="HF100" s="73"/>
      <c r="HG100" s="73"/>
      <c r="HH100" s="73"/>
      <c r="HI100" s="73"/>
      <c r="HJ100" s="73"/>
      <c r="HK100" s="73"/>
      <c r="HL100" s="73"/>
      <c r="HM100" s="73"/>
      <c r="HN100" s="73"/>
      <c r="HO100" s="73"/>
      <c r="HP100" s="73"/>
      <c r="HQ100" s="73"/>
      <c r="HR100" s="73"/>
      <c r="HS100" s="73"/>
      <c r="HT100" s="73"/>
    </row>
    <row r="101" spans="1:228" s="2" customFormat="1" ht="12.75" customHeight="1">
      <c r="A101" s="429"/>
      <c r="B101" s="108">
        <v>1035</v>
      </c>
      <c r="C101" s="18" t="s">
        <v>78</v>
      </c>
      <c r="D101" s="10">
        <v>4</v>
      </c>
      <c r="E101" s="99">
        <v>6</v>
      </c>
      <c r="F101" s="431" t="s">
        <v>73</v>
      </c>
      <c r="G101" s="431"/>
      <c r="H101" s="431"/>
      <c r="I101" s="431"/>
      <c r="J101" s="431"/>
      <c r="K101" s="431"/>
      <c r="L101" s="431"/>
      <c r="M101" s="432"/>
      <c r="N101" s="127"/>
      <c r="O101" s="282"/>
      <c r="P101" s="307"/>
      <c r="Q101" s="307"/>
      <c r="R101" s="325"/>
      <c r="S101" s="325"/>
      <c r="T101" s="325"/>
      <c r="U101" s="127"/>
      <c r="V101" s="127"/>
      <c r="W101" s="127"/>
      <c r="X101" s="127"/>
      <c r="Y101" s="127"/>
      <c r="Z101" s="127"/>
      <c r="AA101" s="127"/>
      <c r="AB101" s="127"/>
      <c r="AC101" s="127"/>
      <c r="AD101" s="127"/>
      <c r="AE101" s="127"/>
      <c r="AF101" s="127"/>
      <c r="AG101" s="127"/>
      <c r="AH101" s="127"/>
      <c r="AI101" s="128"/>
      <c r="AJ101" s="128"/>
      <c r="AK101" s="128"/>
      <c r="AL101" s="128"/>
      <c r="AM101" s="128"/>
      <c r="AN101" s="128"/>
      <c r="AO101" s="128"/>
      <c r="AP101" s="128"/>
      <c r="AQ101" s="128"/>
      <c r="AR101" s="128"/>
      <c r="AS101" s="128"/>
      <c r="AT101" s="127"/>
      <c r="AU101" s="127"/>
      <c r="AV101" s="127"/>
      <c r="AW101" s="127"/>
      <c r="AX101" s="127"/>
      <c r="AY101" s="127"/>
      <c r="AZ101" s="127"/>
      <c r="BA101" s="127"/>
      <c r="BB101" s="127"/>
      <c r="BC101" s="127"/>
      <c r="BD101" s="127"/>
      <c r="BE101" s="127"/>
      <c r="BF101" s="127"/>
      <c r="BG101" s="127"/>
      <c r="BH101" s="127"/>
      <c r="BI101" s="127"/>
      <c r="BJ101" s="324"/>
      <c r="BK101" s="324"/>
      <c r="BL101" s="324"/>
      <c r="BM101" s="324"/>
      <c r="BN101" s="324"/>
      <c r="BO101" s="324"/>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295"/>
      <c r="DC101" s="295"/>
      <c r="DD101" s="295"/>
      <c r="DE101" s="295"/>
      <c r="DF101" s="295"/>
      <c r="DG101" s="295"/>
      <c r="DH101" s="295"/>
      <c r="DI101" s="295"/>
      <c r="DJ101" s="295"/>
      <c r="DK101" s="295"/>
      <c r="DL101" s="295"/>
      <c r="DM101" s="295"/>
      <c r="DN101" s="295"/>
      <c r="DO101" s="295"/>
      <c r="DP101" s="295"/>
      <c r="DQ101" s="295"/>
      <c r="DR101" s="295"/>
      <c r="DS101" s="295"/>
      <c r="DT101" s="295"/>
      <c r="DU101" s="295"/>
      <c r="DV101" s="295"/>
      <c r="DW101" s="295"/>
      <c r="DX101" s="295"/>
      <c r="DY101" s="295"/>
      <c r="DZ101" s="295"/>
      <c r="EA101" s="295"/>
      <c r="EB101" s="295"/>
      <c r="EC101" s="295"/>
      <c r="ED101" s="295"/>
      <c r="EE101" s="295"/>
      <c r="EF101" s="295"/>
      <c r="EG101" s="295"/>
      <c r="EH101" s="295"/>
      <c r="EI101" s="295"/>
      <c r="EJ101" s="295"/>
      <c r="EK101" s="295"/>
      <c r="EL101" s="295"/>
      <c r="EM101" s="295"/>
      <c r="EN101" s="295"/>
      <c r="EO101" s="295"/>
      <c r="EP101" s="295"/>
      <c r="EQ101" s="295"/>
      <c r="ER101" s="295"/>
      <c r="ES101" s="295"/>
      <c r="ET101" s="295"/>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c r="HA101" s="73"/>
      <c r="HB101" s="73"/>
      <c r="HC101" s="73"/>
      <c r="HD101" s="73"/>
      <c r="HE101" s="73"/>
      <c r="HF101" s="73"/>
      <c r="HG101" s="73"/>
      <c r="HH101" s="73"/>
      <c r="HI101" s="73"/>
      <c r="HJ101" s="73"/>
      <c r="HK101" s="73"/>
      <c r="HL101" s="73"/>
      <c r="HM101" s="73"/>
      <c r="HN101" s="73"/>
      <c r="HO101" s="73"/>
      <c r="HP101" s="73"/>
      <c r="HQ101" s="73"/>
      <c r="HR101" s="73"/>
      <c r="HS101" s="73"/>
      <c r="HT101" s="73"/>
    </row>
    <row r="102" spans="1:228" s="2" customFormat="1" ht="12.75" customHeight="1">
      <c r="A102" s="429"/>
      <c r="B102" s="108">
        <v>1036</v>
      </c>
      <c r="C102" s="18" t="s">
        <v>79</v>
      </c>
      <c r="D102" s="10">
        <v>4</v>
      </c>
      <c r="E102" s="99">
        <v>6</v>
      </c>
      <c r="F102" s="431" t="s">
        <v>73</v>
      </c>
      <c r="G102" s="431"/>
      <c r="H102" s="431"/>
      <c r="I102" s="431"/>
      <c r="J102" s="431"/>
      <c r="K102" s="431"/>
      <c r="L102" s="431"/>
      <c r="M102" s="432"/>
      <c r="N102" s="127"/>
      <c r="O102" s="282"/>
      <c r="P102" s="307"/>
      <c r="Q102" s="307"/>
      <c r="R102" s="325"/>
      <c r="S102" s="325"/>
      <c r="T102" s="325"/>
      <c r="U102" s="127"/>
      <c r="V102" s="127"/>
      <c r="W102" s="127"/>
      <c r="X102" s="127"/>
      <c r="Y102" s="127"/>
      <c r="Z102" s="127"/>
      <c r="AA102" s="127"/>
      <c r="AB102" s="127"/>
      <c r="AC102" s="127"/>
      <c r="AD102" s="127"/>
      <c r="AE102" s="127"/>
      <c r="AF102" s="127"/>
      <c r="AG102" s="127"/>
      <c r="AH102" s="127"/>
      <c r="AI102" s="73"/>
      <c r="AJ102" s="73"/>
      <c r="AK102" s="73"/>
      <c r="AL102" s="73"/>
      <c r="AM102" s="128"/>
      <c r="AN102" s="128"/>
      <c r="AO102" s="128"/>
      <c r="AP102" s="128"/>
      <c r="AQ102" s="128"/>
      <c r="AR102" s="128"/>
      <c r="AS102" s="128"/>
      <c r="AT102" s="127"/>
      <c r="AU102" s="127"/>
      <c r="AV102" s="127"/>
      <c r="AW102" s="127"/>
      <c r="AX102" s="127"/>
      <c r="AY102" s="127"/>
      <c r="AZ102" s="127"/>
      <c r="BA102" s="127"/>
      <c r="BB102" s="127"/>
      <c r="BC102" s="127"/>
      <c r="BD102" s="127"/>
      <c r="BE102" s="127"/>
      <c r="BF102" s="127"/>
      <c r="BG102" s="127"/>
      <c r="BH102" s="127"/>
      <c r="BI102" s="127"/>
      <c r="BJ102" s="324"/>
      <c r="BK102" s="324"/>
      <c r="BL102" s="324"/>
      <c r="BM102" s="324"/>
      <c r="BN102" s="324"/>
      <c r="BO102" s="324"/>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295"/>
      <c r="DC102" s="295"/>
      <c r="DD102" s="295"/>
      <c r="DE102" s="295"/>
      <c r="DF102" s="295"/>
      <c r="DG102" s="295"/>
      <c r="DH102" s="295"/>
      <c r="DI102" s="295"/>
      <c r="DJ102" s="295"/>
      <c r="DK102" s="295"/>
      <c r="DL102" s="295"/>
      <c r="DM102" s="295"/>
      <c r="DN102" s="295"/>
      <c r="DO102" s="295"/>
      <c r="DP102" s="295"/>
      <c r="DQ102" s="295"/>
      <c r="DR102" s="295"/>
      <c r="DS102" s="295"/>
      <c r="DT102" s="295"/>
      <c r="DU102" s="295"/>
      <c r="DV102" s="295"/>
      <c r="DW102" s="295"/>
      <c r="DX102" s="295"/>
      <c r="DY102" s="295"/>
      <c r="DZ102" s="295"/>
      <c r="EA102" s="295"/>
      <c r="EB102" s="295"/>
      <c r="EC102" s="295"/>
      <c r="ED102" s="295"/>
      <c r="EE102" s="295"/>
      <c r="EF102" s="295"/>
      <c r="EG102" s="295"/>
      <c r="EH102" s="295"/>
      <c r="EI102" s="295"/>
      <c r="EJ102" s="295"/>
      <c r="EK102" s="295"/>
      <c r="EL102" s="295"/>
      <c r="EM102" s="295"/>
      <c r="EN102" s="295"/>
      <c r="EO102" s="295"/>
      <c r="EP102" s="295"/>
      <c r="EQ102" s="295"/>
      <c r="ER102" s="295"/>
      <c r="ES102" s="295"/>
      <c r="ET102" s="295"/>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row>
    <row r="103" spans="1:228" s="2" customFormat="1" ht="12.75" customHeight="1">
      <c r="A103" s="429"/>
      <c r="B103" s="108">
        <v>1037</v>
      </c>
      <c r="C103" s="18" t="s">
        <v>80</v>
      </c>
      <c r="D103" s="10">
        <v>4</v>
      </c>
      <c r="E103" s="99">
        <v>6</v>
      </c>
      <c r="F103" s="431" t="s">
        <v>73</v>
      </c>
      <c r="G103" s="431"/>
      <c r="H103" s="431"/>
      <c r="I103" s="431"/>
      <c r="J103" s="431"/>
      <c r="K103" s="431"/>
      <c r="L103" s="431"/>
      <c r="M103" s="432"/>
      <c r="N103" s="127"/>
      <c r="O103" s="282"/>
      <c r="P103" s="307"/>
      <c r="Q103" s="307"/>
      <c r="R103" s="325"/>
      <c r="S103" s="325"/>
      <c r="T103" s="325"/>
      <c r="U103" s="127"/>
      <c r="V103" s="127"/>
      <c r="W103" s="127"/>
      <c r="X103" s="127"/>
      <c r="Y103" s="127"/>
      <c r="Z103" s="127"/>
      <c r="AA103" s="127"/>
      <c r="AB103" s="127"/>
      <c r="AC103" s="127"/>
      <c r="AD103" s="127"/>
      <c r="AE103" s="127"/>
      <c r="AF103" s="127"/>
      <c r="AG103" s="127"/>
      <c r="AH103" s="127"/>
      <c r="AI103" s="73"/>
      <c r="AJ103" s="73"/>
      <c r="AK103" s="73"/>
      <c r="AL103" s="73"/>
      <c r="AM103" s="128"/>
      <c r="AN103" s="128"/>
      <c r="AO103" s="128"/>
      <c r="AP103" s="128"/>
      <c r="AQ103" s="128"/>
      <c r="AR103" s="128"/>
      <c r="AS103" s="128"/>
      <c r="AT103" s="127"/>
      <c r="AU103" s="127"/>
      <c r="AV103" s="127"/>
      <c r="AW103" s="127"/>
      <c r="AX103" s="127"/>
      <c r="AY103" s="127"/>
      <c r="AZ103" s="127"/>
      <c r="BA103" s="127"/>
      <c r="BB103" s="127"/>
      <c r="BC103" s="127"/>
      <c r="BD103" s="127"/>
      <c r="BE103" s="127"/>
      <c r="BF103" s="127"/>
      <c r="BG103" s="127"/>
      <c r="BH103" s="127"/>
      <c r="BI103" s="127"/>
      <c r="BJ103" s="324"/>
      <c r="BK103" s="324"/>
      <c r="BL103" s="324"/>
      <c r="BM103" s="324"/>
      <c r="BN103" s="324"/>
      <c r="BO103" s="324"/>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295"/>
      <c r="DC103" s="295"/>
      <c r="DD103" s="295"/>
      <c r="DE103" s="295"/>
      <c r="DF103" s="295"/>
      <c r="DG103" s="295"/>
      <c r="DH103" s="295"/>
      <c r="DI103" s="295"/>
      <c r="DJ103" s="295"/>
      <c r="DK103" s="295"/>
      <c r="DL103" s="295"/>
      <c r="DM103" s="295"/>
      <c r="DN103" s="295"/>
      <c r="DO103" s="295"/>
      <c r="DP103" s="295"/>
      <c r="DQ103" s="295"/>
      <c r="DR103" s="295"/>
      <c r="DS103" s="295"/>
      <c r="DT103" s="295"/>
      <c r="DU103" s="295"/>
      <c r="DV103" s="295"/>
      <c r="DW103" s="295"/>
      <c r="DX103" s="295"/>
      <c r="DY103" s="295"/>
      <c r="DZ103" s="295"/>
      <c r="EA103" s="295"/>
      <c r="EB103" s="295"/>
      <c r="EC103" s="295"/>
      <c r="ED103" s="295"/>
      <c r="EE103" s="295"/>
      <c r="EF103" s="295"/>
      <c r="EG103" s="295"/>
      <c r="EH103" s="295"/>
      <c r="EI103" s="295"/>
      <c r="EJ103" s="295"/>
      <c r="EK103" s="295"/>
      <c r="EL103" s="295"/>
      <c r="EM103" s="295"/>
      <c r="EN103" s="295"/>
      <c r="EO103" s="295"/>
      <c r="EP103" s="295"/>
      <c r="EQ103" s="295"/>
      <c r="ER103" s="295"/>
      <c r="ES103" s="295"/>
      <c r="ET103" s="295"/>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c r="HR103" s="73"/>
      <c r="HS103" s="73"/>
      <c r="HT103" s="73"/>
    </row>
    <row r="104" spans="1:228" s="2" customFormat="1" ht="12.75" customHeight="1">
      <c r="A104" s="433" t="s">
        <v>81</v>
      </c>
      <c r="B104" s="108">
        <v>1038</v>
      </c>
      <c r="C104" s="18" t="s">
        <v>82</v>
      </c>
      <c r="D104" s="10">
        <v>4</v>
      </c>
      <c r="E104" s="99">
        <v>6</v>
      </c>
      <c r="F104" s="431" t="s">
        <v>83</v>
      </c>
      <c r="G104" s="431"/>
      <c r="H104" s="431"/>
      <c r="I104" s="431"/>
      <c r="J104" s="431"/>
      <c r="K104" s="431"/>
      <c r="L104" s="431"/>
      <c r="M104" s="432"/>
      <c r="N104" s="127"/>
      <c r="O104" s="282"/>
      <c r="P104" s="307"/>
      <c r="Q104" s="307"/>
      <c r="R104" s="325"/>
      <c r="S104" s="325"/>
      <c r="T104" s="325"/>
      <c r="U104" s="127"/>
      <c r="V104" s="127"/>
      <c r="W104" s="127"/>
      <c r="X104" s="127"/>
      <c r="Y104" s="127"/>
      <c r="Z104" s="127"/>
      <c r="AA104" s="127"/>
      <c r="AB104" s="127"/>
      <c r="AC104" s="127"/>
      <c r="AD104" s="127"/>
      <c r="AE104" s="127"/>
      <c r="AF104" s="127"/>
      <c r="AG104" s="127"/>
      <c r="AH104" s="127"/>
      <c r="AI104" s="73"/>
      <c r="AJ104" s="73"/>
      <c r="AK104" s="73"/>
      <c r="AL104" s="73"/>
      <c r="AM104" s="128"/>
      <c r="AN104" s="128"/>
      <c r="AO104" s="128"/>
      <c r="AP104" s="128"/>
      <c r="AQ104" s="128"/>
      <c r="AR104" s="128"/>
      <c r="AS104" s="128"/>
      <c r="AT104" s="127"/>
      <c r="AU104" s="127"/>
      <c r="AV104" s="127"/>
      <c r="AW104" s="127"/>
      <c r="AX104" s="127"/>
      <c r="AY104" s="127"/>
      <c r="AZ104" s="127"/>
      <c r="BA104" s="127"/>
      <c r="BB104" s="127"/>
      <c r="BC104" s="127"/>
      <c r="BD104" s="127"/>
      <c r="BE104" s="127"/>
      <c r="BF104" s="127"/>
      <c r="BG104" s="127"/>
      <c r="BH104" s="127"/>
      <c r="BI104" s="127"/>
      <c r="BJ104" s="324"/>
      <c r="BK104" s="324"/>
      <c r="BL104" s="324"/>
      <c r="BM104" s="324"/>
      <c r="BN104" s="324"/>
      <c r="BO104" s="324"/>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295"/>
      <c r="DC104" s="295"/>
      <c r="DD104" s="295"/>
      <c r="DE104" s="295"/>
      <c r="DF104" s="295"/>
      <c r="DG104" s="295"/>
      <c r="DH104" s="295"/>
      <c r="DI104" s="295"/>
      <c r="DJ104" s="295"/>
      <c r="DK104" s="295"/>
      <c r="DL104" s="295"/>
      <c r="DM104" s="295"/>
      <c r="DN104" s="295"/>
      <c r="DO104" s="295"/>
      <c r="DP104" s="295"/>
      <c r="DQ104" s="295"/>
      <c r="DR104" s="295"/>
      <c r="DS104" s="295"/>
      <c r="DT104" s="295"/>
      <c r="DU104" s="295"/>
      <c r="DV104" s="295"/>
      <c r="DW104" s="295"/>
      <c r="DX104" s="295"/>
      <c r="DY104" s="295"/>
      <c r="DZ104" s="295"/>
      <c r="EA104" s="295"/>
      <c r="EB104" s="295"/>
      <c r="EC104" s="295"/>
      <c r="ED104" s="295"/>
      <c r="EE104" s="295"/>
      <c r="EF104" s="295"/>
      <c r="EG104" s="295"/>
      <c r="EH104" s="295"/>
      <c r="EI104" s="295"/>
      <c r="EJ104" s="295"/>
      <c r="EK104" s="295"/>
      <c r="EL104" s="295"/>
      <c r="EM104" s="295"/>
      <c r="EN104" s="295"/>
      <c r="EO104" s="295"/>
      <c r="EP104" s="295"/>
      <c r="EQ104" s="295"/>
      <c r="ER104" s="295"/>
      <c r="ES104" s="295"/>
      <c r="ET104" s="295"/>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row>
    <row r="105" spans="1:228" s="7" customFormat="1" ht="12.75" customHeight="1">
      <c r="A105" s="433"/>
      <c r="B105" s="108">
        <v>1039</v>
      </c>
      <c r="C105" s="18" t="s">
        <v>84</v>
      </c>
      <c r="D105" s="10">
        <v>4</v>
      </c>
      <c r="E105" s="99">
        <v>6</v>
      </c>
      <c r="F105" s="431" t="s">
        <v>83</v>
      </c>
      <c r="G105" s="431"/>
      <c r="H105" s="431"/>
      <c r="I105" s="431"/>
      <c r="J105" s="431"/>
      <c r="K105" s="431"/>
      <c r="L105" s="431"/>
      <c r="M105" s="432"/>
      <c r="N105" s="127"/>
      <c r="O105" s="282"/>
      <c r="P105" s="307"/>
      <c r="Q105" s="307"/>
      <c r="R105" s="325"/>
      <c r="S105" s="325"/>
      <c r="T105" s="325"/>
      <c r="U105" s="127"/>
      <c r="V105" s="127"/>
      <c r="W105" s="127"/>
      <c r="X105" s="127"/>
      <c r="Y105" s="127"/>
      <c r="Z105" s="127"/>
      <c r="AA105" s="127"/>
      <c r="AB105" s="127"/>
      <c r="AC105" s="127"/>
      <c r="AD105" s="127"/>
      <c r="AE105" s="127"/>
      <c r="AF105" s="127"/>
      <c r="AG105" s="127"/>
      <c r="AH105" s="127"/>
      <c r="AI105" s="73"/>
      <c r="AJ105" s="73"/>
      <c r="AK105" s="73"/>
      <c r="AL105" s="73"/>
      <c r="AM105" s="128"/>
      <c r="AN105" s="128"/>
      <c r="AO105" s="128"/>
      <c r="AP105" s="128"/>
      <c r="AQ105" s="128"/>
      <c r="AR105" s="128"/>
      <c r="AS105" s="128"/>
      <c r="AT105" s="128"/>
      <c r="AU105" s="127"/>
      <c r="AV105" s="127"/>
      <c r="AW105" s="127"/>
      <c r="AX105" s="127"/>
      <c r="AY105" s="127"/>
      <c r="AZ105" s="127"/>
      <c r="BA105" s="127"/>
      <c r="BB105" s="127"/>
      <c r="BC105" s="127"/>
      <c r="BD105" s="127"/>
      <c r="BE105" s="127"/>
      <c r="BF105" s="127"/>
      <c r="BG105" s="127"/>
      <c r="BH105" s="127"/>
      <c r="BI105" s="127"/>
      <c r="BJ105" s="324"/>
      <c r="BK105" s="324"/>
      <c r="BL105" s="324"/>
      <c r="BM105" s="324"/>
      <c r="BN105" s="324"/>
      <c r="BO105" s="324"/>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295"/>
      <c r="DC105" s="295"/>
      <c r="DD105" s="295"/>
      <c r="DE105" s="295"/>
      <c r="DF105" s="295"/>
      <c r="DG105" s="295"/>
      <c r="DH105" s="295"/>
      <c r="DI105" s="295"/>
      <c r="DJ105" s="295"/>
      <c r="DK105" s="295"/>
      <c r="DL105" s="295"/>
      <c r="DM105" s="295"/>
      <c r="DN105" s="295"/>
      <c r="DO105" s="295"/>
      <c r="DP105" s="295"/>
      <c r="DQ105" s="295"/>
      <c r="DR105" s="295"/>
      <c r="DS105" s="295"/>
      <c r="DT105" s="295"/>
      <c r="DU105" s="295"/>
      <c r="DV105" s="295"/>
      <c r="DW105" s="295"/>
      <c r="DX105" s="295"/>
      <c r="DY105" s="295"/>
      <c r="DZ105" s="295"/>
      <c r="EA105" s="295"/>
      <c r="EB105" s="295"/>
      <c r="EC105" s="295"/>
      <c r="ED105" s="295"/>
      <c r="EE105" s="295"/>
      <c r="EF105" s="295"/>
      <c r="EG105" s="295"/>
      <c r="EH105" s="295"/>
      <c r="EI105" s="295"/>
      <c r="EJ105" s="295"/>
      <c r="EK105" s="295"/>
      <c r="EL105" s="295"/>
      <c r="EM105" s="295"/>
      <c r="EN105" s="295"/>
      <c r="EO105" s="295"/>
      <c r="EP105" s="295"/>
      <c r="EQ105" s="295"/>
      <c r="ER105" s="295"/>
      <c r="ES105" s="295"/>
      <c r="ET105" s="295"/>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c r="HR105" s="73"/>
      <c r="HS105" s="73"/>
      <c r="HT105" s="73"/>
    </row>
    <row r="106" spans="1:228" s="2" customFormat="1" ht="12.75" customHeight="1">
      <c r="A106" s="433"/>
      <c r="B106" s="108">
        <v>1040</v>
      </c>
      <c r="C106" s="18" t="s">
        <v>85</v>
      </c>
      <c r="D106" s="10">
        <v>4</v>
      </c>
      <c r="E106" s="99">
        <v>6</v>
      </c>
      <c r="F106" s="431" t="s">
        <v>83</v>
      </c>
      <c r="G106" s="431"/>
      <c r="H106" s="431"/>
      <c r="I106" s="431"/>
      <c r="J106" s="431"/>
      <c r="K106" s="431"/>
      <c r="L106" s="431"/>
      <c r="M106" s="432"/>
      <c r="N106" s="127"/>
      <c r="O106" s="282"/>
      <c r="P106" s="307"/>
      <c r="Q106" s="307"/>
      <c r="R106" s="325"/>
      <c r="S106" s="325"/>
      <c r="T106" s="325"/>
      <c r="U106" s="127"/>
      <c r="V106" s="127"/>
      <c r="W106" s="127"/>
      <c r="X106" s="127"/>
      <c r="Y106" s="127"/>
      <c r="Z106" s="127"/>
      <c r="AA106" s="127"/>
      <c r="AB106" s="127"/>
      <c r="AC106" s="127"/>
      <c r="AD106" s="127"/>
      <c r="AE106" s="127"/>
      <c r="AF106" s="127"/>
      <c r="AG106" s="127"/>
      <c r="AH106" s="127"/>
      <c r="AI106" s="73"/>
      <c r="AJ106" s="73"/>
      <c r="AK106" s="73"/>
      <c r="AL106" s="73"/>
      <c r="AM106" s="128"/>
      <c r="AN106" s="128"/>
      <c r="AO106" s="128"/>
      <c r="AP106" s="128"/>
      <c r="AQ106" s="128"/>
      <c r="AR106" s="128"/>
      <c r="AS106" s="128"/>
      <c r="AT106" s="128"/>
      <c r="AU106" s="127"/>
      <c r="AV106" s="127"/>
      <c r="AW106" s="127"/>
      <c r="AX106" s="127"/>
      <c r="AY106" s="127"/>
      <c r="AZ106" s="127"/>
      <c r="BA106" s="127"/>
      <c r="BB106" s="127"/>
      <c r="BC106" s="127"/>
      <c r="BD106" s="127"/>
      <c r="BE106" s="127"/>
      <c r="BF106" s="127"/>
      <c r="BG106" s="127"/>
      <c r="BH106" s="127"/>
      <c r="BI106" s="127"/>
      <c r="BJ106" s="324"/>
      <c r="BK106" s="324"/>
      <c r="BL106" s="324"/>
      <c r="BM106" s="324"/>
      <c r="BN106" s="324"/>
      <c r="BO106" s="324"/>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295"/>
      <c r="DC106" s="295"/>
      <c r="DD106" s="295"/>
      <c r="DE106" s="295"/>
      <c r="DF106" s="295"/>
      <c r="DG106" s="295"/>
      <c r="DH106" s="295"/>
      <c r="DI106" s="295"/>
      <c r="DJ106" s="295"/>
      <c r="DK106" s="295"/>
      <c r="DL106" s="295"/>
      <c r="DM106" s="295"/>
      <c r="DN106" s="295"/>
      <c r="DO106" s="295"/>
      <c r="DP106" s="295"/>
      <c r="DQ106" s="295"/>
      <c r="DR106" s="295"/>
      <c r="DS106" s="295"/>
      <c r="DT106" s="295"/>
      <c r="DU106" s="295"/>
      <c r="DV106" s="295"/>
      <c r="DW106" s="295"/>
      <c r="DX106" s="295"/>
      <c r="DY106" s="295"/>
      <c r="DZ106" s="295"/>
      <c r="EA106" s="295"/>
      <c r="EB106" s="295"/>
      <c r="EC106" s="295"/>
      <c r="ED106" s="295"/>
      <c r="EE106" s="295"/>
      <c r="EF106" s="295"/>
      <c r="EG106" s="295"/>
      <c r="EH106" s="295"/>
      <c r="EI106" s="295"/>
      <c r="EJ106" s="295"/>
      <c r="EK106" s="295"/>
      <c r="EL106" s="295"/>
      <c r="EM106" s="295"/>
      <c r="EN106" s="295"/>
      <c r="EO106" s="295"/>
      <c r="EP106" s="295"/>
      <c r="EQ106" s="295"/>
      <c r="ER106" s="295"/>
      <c r="ES106" s="295"/>
      <c r="ET106" s="295"/>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c r="HA106" s="73"/>
      <c r="HB106" s="73"/>
      <c r="HC106" s="73"/>
      <c r="HD106" s="73"/>
      <c r="HE106" s="73"/>
      <c r="HF106" s="73"/>
      <c r="HG106" s="73"/>
      <c r="HH106" s="73"/>
      <c r="HI106" s="73"/>
      <c r="HJ106" s="73"/>
      <c r="HK106" s="73"/>
      <c r="HL106" s="73"/>
      <c r="HM106" s="73"/>
      <c r="HN106" s="73"/>
      <c r="HO106" s="73"/>
      <c r="HP106" s="73"/>
      <c r="HQ106" s="73"/>
      <c r="HR106" s="73"/>
      <c r="HS106" s="73"/>
      <c r="HT106" s="73"/>
    </row>
    <row r="107" spans="1:228" s="7" customFormat="1" ht="12.75" customHeight="1">
      <c r="A107" s="433"/>
      <c r="B107" s="108">
        <v>1041</v>
      </c>
      <c r="C107" s="18" t="s">
        <v>86</v>
      </c>
      <c r="D107" s="10">
        <v>4</v>
      </c>
      <c r="E107" s="99">
        <v>6</v>
      </c>
      <c r="F107" s="431" t="s">
        <v>83</v>
      </c>
      <c r="G107" s="431"/>
      <c r="H107" s="431"/>
      <c r="I107" s="431"/>
      <c r="J107" s="431"/>
      <c r="K107" s="431"/>
      <c r="L107" s="431"/>
      <c r="M107" s="432"/>
      <c r="N107" s="127"/>
      <c r="O107" s="282"/>
      <c r="P107" s="307"/>
      <c r="Q107" s="307"/>
      <c r="R107" s="325"/>
      <c r="S107" s="325"/>
      <c r="T107" s="325"/>
      <c r="U107" s="127"/>
      <c r="V107" s="127"/>
      <c r="W107" s="127"/>
      <c r="X107" s="127"/>
      <c r="Y107" s="127"/>
      <c r="Z107" s="127"/>
      <c r="AA107" s="127"/>
      <c r="AB107" s="127"/>
      <c r="AC107" s="127"/>
      <c r="AD107" s="127"/>
      <c r="AE107" s="127"/>
      <c r="AF107" s="127"/>
      <c r="AG107" s="127"/>
      <c r="AH107" s="127"/>
      <c r="AI107" s="73"/>
      <c r="AJ107" s="73"/>
      <c r="AK107" s="73"/>
      <c r="AL107" s="73"/>
      <c r="AM107" s="128"/>
      <c r="AN107" s="128"/>
      <c r="AO107" s="128"/>
      <c r="AP107" s="128"/>
      <c r="AQ107" s="128"/>
      <c r="AR107" s="128"/>
      <c r="AS107" s="128"/>
      <c r="AT107" s="128"/>
      <c r="AU107" s="127"/>
      <c r="AV107" s="127"/>
      <c r="AW107" s="127"/>
      <c r="AX107" s="127"/>
      <c r="AY107" s="127"/>
      <c r="AZ107" s="127"/>
      <c r="BA107" s="127"/>
      <c r="BB107" s="127"/>
      <c r="BC107" s="127"/>
      <c r="BD107" s="127"/>
      <c r="BE107" s="127"/>
      <c r="BF107" s="127"/>
      <c r="BG107" s="127"/>
      <c r="BH107" s="127"/>
      <c r="BI107" s="127"/>
      <c r="BJ107" s="324"/>
      <c r="BK107" s="324"/>
      <c r="BL107" s="324"/>
      <c r="BM107" s="324"/>
      <c r="BN107" s="324"/>
      <c r="BO107" s="324"/>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295"/>
      <c r="DC107" s="295"/>
      <c r="DD107" s="295"/>
      <c r="DE107" s="295"/>
      <c r="DF107" s="295"/>
      <c r="DG107" s="295"/>
      <c r="DH107" s="295"/>
      <c r="DI107" s="295"/>
      <c r="DJ107" s="295"/>
      <c r="DK107" s="295"/>
      <c r="DL107" s="295"/>
      <c r="DM107" s="295"/>
      <c r="DN107" s="295"/>
      <c r="DO107" s="295"/>
      <c r="DP107" s="295"/>
      <c r="DQ107" s="295"/>
      <c r="DR107" s="295"/>
      <c r="DS107" s="295"/>
      <c r="DT107" s="295"/>
      <c r="DU107" s="295"/>
      <c r="DV107" s="295"/>
      <c r="DW107" s="295"/>
      <c r="DX107" s="295"/>
      <c r="DY107" s="295"/>
      <c r="DZ107" s="295"/>
      <c r="EA107" s="295"/>
      <c r="EB107" s="295"/>
      <c r="EC107" s="295"/>
      <c r="ED107" s="295"/>
      <c r="EE107" s="295"/>
      <c r="EF107" s="295"/>
      <c r="EG107" s="295"/>
      <c r="EH107" s="295"/>
      <c r="EI107" s="295"/>
      <c r="EJ107" s="295"/>
      <c r="EK107" s="295"/>
      <c r="EL107" s="295"/>
      <c r="EM107" s="295"/>
      <c r="EN107" s="295"/>
      <c r="EO107" s="295"/>
      <c r="EP107" s="295"/>
      <c r="EQ107" s="295"/>
      <c r="ER107" s="295"/>
      <c r="ES107" s="295"/>
      <c r="ET107" s="295"/>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row>
    <row r="108" spans="1:228" s="7" customFormat="1" ht="12.75" customHeight="1">
      <c r="A108" s="433"/>
      <c r="B108" s="108">
        <v>1042</v>
      </c>
      <c r="C108" s="18" t="s">
        <v>87</v>
      </c>
      <c r="D108" s="10">
        <v>4</v>
      </c>
      <c r="E108" s="99">
        <v>6</v>
      </c>
      <c r="F108" s="431" t="s">
        <v>83</v>
      </c>
      <c r="G108" s="431"/>
      <c r="H108" s="431"/>
      <c r="I108" s="431"/>
      <c r="J108" s="431"/>
      <c r="K108" s="431"/>
      <c r="L108" s="431"/>
      <c r="M108" s="432"/>
      <c r="N108" s="127"/>
      <c r="O108" s="282"/>
      <c r="P108" s="307"/>
      <c r="Q108" s="307"/>
      <c r="R108" s="325"/>
      <c r="S108" s="325"/>
      <c r="T108" s="325"/>
      <c r="U108" s="127"/>
      <c r="V108" s="127"/>
      <c r="W108" s="127"/>
      <c r="X108" s="127"/>
      <c r="Y108" s="127"/>
      <c r="Z108" s="127"/>
      <c r="AA108" s="127"/>
      <c r="AB108" s="127"/>
      <c r="AC108" s="127"/>
      <c r="AD108" s="127"/>
      <c r="AE108" s="127"/>
      <c r="AF108" s="127"/>
      <c r="AG108" s="127"/>
      <c r="AH108" s="127"/>
      <c r="AI108" s="73"/>
      <c r="AJ108" s="73"/>
      <c r="AK108" s="73"/>
      <c r="AL108" s="73"/>
      <c r="AM108" s="128"/>
      <c r="AN108" s="128"/>
      <c r="AO108" s="128"/>
      <c r="AP108" s="128"/>
      <c r="AQ108" s="128"/>
      <c r="AR108" s="128"/>
      <c r="AS108" s="128"/>
      <c r="AT108" s="128"/>
      <c r="AU108" s="127"/>
      <c r="AV108" s="127"/>
      <c r="AW108" s="127"/>
      <c r="AX108" s="127"/>
      <c r="AY108" s="127"/>
      <c r="AZ108" s="127"/>
      <c r="BA108" s="127"/>
      <c r="BB108" s="127"/>
      <c r="BC108" s="127"/>
      <c r="BD108" s="127"/>
      <c r="BE108" s="127"/>
      <c r="BF108" s="127"/>
      <c r="BG108" s="127"/>
      <c r="BH108" s="127"/>
      <c r="BI108" s="127"/>
      <c r="BJ108" s="324"/>
      <c r="BK108" s="324"/>
      <c r="BL108" s="324"/>
      <c r="BM108" s="324"/>
      <c r="BN108" s="324"/>
      <c r="BO108" s="324"/>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295"/>
      <c r="DC108" s="295"/>
      <c r="DD108" s="295"/>
      <c r="DE108" s="295"/>
      <c r="DF108" s="295"/>
      <c r="DG108" s="295"/>
      <c r="DH108" s="295"/>
      <c r="DI108" s="295"/>
      <c r="DJ108" s="295"/>
      <c r="DK108" s="295"/>
      <c r="DL108" s="295"/>
      <c r="DM108" s="295"/>
      <c r="DN108" s="295"/>
      <c r="DO108" s="295"/>
      <c r="DP108" s="295"/>
      <c r="DQ108" s="295"/>
      <c r="DR108" s="295"/>
      <c r="DS108" s="295"/>
      <c r="DT108" s="295"/>
      <c r="DU108" s="295"/>
      <c r="DV108" s="295"/>
      <c r="DW108" s="295"/>
      <c r="DX108" s="295"/>
      <c r="DY108" s="295"/>
      <c r="DZ108" s="295"/>
      <c r="EA108" s="295"/>
      <c r="EB108" s="295"/>
      <c r="EC108" s="295"/>
      <c r="ED108" s="295"/>
      <c r="EE108" s="295"/>
      <c r="EF108" s="295"/>
      <c r="EG108" s="295"/>
      <c r="EH108" s="295"/>
      <c r="EI108" s="295"/>
      <c r="EJ108" s="295"/>
      <c r="EK108" s="295"/>
      <c r="EL108" s="295"/>
      <c r="EM108" s="295"/>
      <c r="EN108" s="295"/>
      <c r="EO108" s="295"/>
      <c r="EP108" s="295"/>
      <c r="EQ108" s="295"/>
      <c r="ER108" s="295"/>
      <c r="ES108" s="295"/>
      <c r="ET108" s="295"/>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c r="HA108" s="73"/>
      <c r="HB108" s="73"/>
      <c r="HC108" s="73"/>
      <c r="HD108" s="73"/>
      <c r="HE108" s="73"/>
      <c r="HF108" s="73"/>
      <c r="HG108" s="73"/>
      <c r="HH108" s="73"/>
      <c r="HI108" s="73"/>
      <c r="HJ108" s="73"/>
      <c r="HK108" s="73"/>
      <c r="HL108" s="73"/>
      <c r="HM108" s="73"/>
      <c r="HN108" s="73"/>
      <c r="HO108" s="73"/>
      <c r="HP108" s="73"/>
      <c r="HQ108" s="73"/>
      <c r="HR108" s="73"/>
      <c r="HS108" s="73"/>
      <c r="HT108" s="73"/>
    </row>
    <row r="109" spans="1:228" s="7" customFormat="1" ht="12.75" customHeight="1">
      <c r="A109" s="433"/>
      <c r="B109" s="108">
        <v>1043</v>
      </c>
      <c r="C109" s="18" t="s">
        <v>88</v>
      </c>
      <c r="D109" s="10">
        <v>4</v>
      </c>
      <c r="E109" s="99">
        <v>6</v>
      </c>
      <c r="F109" s="431" t="s">
        <v>83</v>
      </c>
      <c r="G109" s="431"/>
      <c r="H109" s="431"/>
      <c r="I109" s="431"/>
      <c r="J109" s="431"/>
      <c r="K109" s="431"/>
      <c r="L109" s="431"/>
      <c r="M109" s="432"/>
      <c r="N109" s="127"/>
      <c r="O109" s="282"/>
      <c r="P109" s="307"/>
      <c r="Q109" s="307"/>
      <c r="R109" s="325"/>
      <c r="S109" s="325"/>
      <c r="T109" s="325"/>
      <c r="U109" s="127"/>
      <c r="V109" s="127"/>
      <c r="W109" s="127"/>
      <c r="X109" s="127"/>
      <c r="Y109" s="127"/>
      <c r="Z109" s="127"/>
      <c r="AA109" s="127"/>
      <c r="AB109" s="127"/>
      <c r="AC109" s="127"/>
      <c r="AD109" s="127"/>
      <c r="AE109" s="127"/>
      <c r="AF109" s="127"/>
      <c r="AG109" s="127"/>
      <c r="AH109" s="127"/>
      <c r="AI109" s="73"/>
      <c r="AJ109" s="73"/>
      <c r="AK109" s="73"/>
      <c r="AL109" s="73"/>
      <c r="AM109" s="128"/>
      <c r="AN109" s="128"/>
      <c r="AO109" s="128"/>
      <c r="AP109" s="128"/>
      <c r="AQ109" s="128"/>
      <c r="AR109" s="128"/>
      <c r="AS109" s="128"/>
      <c r="AT109" s="128"/>
      <c r="AU109" s="127"/>
      <c r="AV109" s="127"/>
      <c r="AW109" s="127"/>
      <c r="AX109" s="127"/>
      <c r="AY109" s="127"/>
      <c r="AZ109" s="127"/>
      <c r="BA109" s="127"/>
      <c r="BB109" s="127"/>
      <c r="BC109" s="127"/>
      <c r="BD109" s="127"/>
      <c r="BE109" s="127"/>
      <c r="BF109" s="127"/>
      <c r="BG109" s="127"/>
      <c r="BH109" s="127"/>
      <c r="BI109" s="127"/>
      <c r="BJ109" s="324"/>
      <c r="BK109" s="324"/>
      <c r="BL109" s="324"/>
      <c r="BM109" s="324"/>
      <c r="BN109" s="324"/>
      <c r="BO109" s="324"/>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295"/>
      <c r="DC109" s="295"/>
      <c r="DD109" s="295"/>
      <c r="DE109" s="295"/>
      <c r="DF109" s="295"/>
      <c r="DG109" s="295"/>
      <c r="DH109" s="295"/>
      <c r="DI109" s="295"/>
      <c r="DJ109" s="295"/>
      <c r="DK109" s="295"/>
      <c r="DL109" s="295"/>
      <c r="DM109" s="295"/>
      <c r="DN109" s="295"/>
      <c r="DO109" s="295"/>
      <c r="DP109" s="295"/>
      <c r="DQ109" s="295"/>
      <c r="DR109" s="295"/>
      <c r="DS109" s="295"/>
      <c r="DT109" s="295"/>
      <c r="DU109" s="295"/>
      <c r="DV109" s="295"/>
      <c r="DW109" s="295"/>
      <c r="DX109" s="295"/>
      <c r="DY109" s="295"/>
      <c r="DZ109" s="295"/>
      <c r="EA109" s="295"/>
      <c r="EB109" s="295"/>
      <c r="EC109" s="295"/>
      <c r="ED109" s="295"/>
      <c r="EE109" s="295"/>
      <c r="EF109" s="295"/>
      <c r="EG109" s="295"/>
      <c r="EH109" s="295"/>
      <c r="EI109" s="295"/>
      <c r="EJ109" s="295"/>
      <c r="EK109" s="295"/>
      <c r="EL109" s="295"/>
      <c r="EM109" s="295"/>
      <c r="EN109" s="295"/>
      <c r="EO109" s="295"/>
      <c r="EP109" s="295"/>
      <c r="EQ109" s="295"/>
      <c r="ER109" s="295"/>
      <c r="ES109" s="295"/>
      <c r="ET109" s="295"/>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c r="GE109" s="73"/>
      <c r="GF109" s="73"/>
      <c r="GG109" s="73"/>
      <c r="GH109" s="73"/>
      <c r="GI109" s="73"/>
      <c r="GJ109" s="73"/>
      <c r="GK109" s="73"/>
      <c r="GL109" s="73"/>
      <c r="GM109" s="73"/>
      <c r="GN109" s="73"/>
      <c r="GO109" s="73"/>
      <c r="GP109" s="73"/>
      <c r="GQ109" s="73"/>
      <c r="GR109" s="73"/>
      <c r="GS109" s="73"/>
      <c r="GT109" s="73"/>
      <c r="GU109" s="73"/>
      <c r="GV109" s="73"/>
      <c r="GW109" s="73"/>
      <c r="GX109" s="73"/>
      <c r="GY109" s="73"/>
      <c r="GZ109" s="73"/>
      <c r="HA109" s="73"/>
      <c r="HB109" s="73"/>
      <c r="HC109" s="73"/>
      <c r="HD109" s="73"/>
      <c r="HE109" s="73"/>
      <c r="HF109" s="73"/>
      <c r="HG109" s="73"/>
      <c r="HH109" s="73"/>
      <c r="HI109" s="73"/>
      <c r="HJ109" s="73"/>
      <c r="HK109" s="73"/>
      <c r="HL109" s="73"/>
      <c r="HM109" s="73"/>
      <c r="HN109" s="73"/>
      <c r="HO109" s="73"/>
      <c r="HP109" s="73"/>
      <c r="HQ109" s="73"/>
      <c r="HR109" s="73"/>
      <c r="HS109" s="73"/>
      <c r="HT109" s="73"/>
    </row>
    <row r="110" spans="1:228" s="7" customFormat="1" ht="12.75" customHeight="1">
      <c r="A110" s="433"/>
      <c r="B110" s="108">
        <v>1044</v>
      </c>
      <c r="C110" s="18" t="s">
        <v>89</v>
      </c>
      <c r="D110" s="10">
        <v>4</v>
      </c>
      <c r="E110" s="99">
        <v>6</v>
      </c>
      <c r="F110" s="431" t="s">
        <v>83</v>
      </c>
      <c r="G110" s="431"/>
      <c r="H110" s="431"/>
      <c r="I110" s="431"/>
      <c r="J110" s="431"/>
      <c r="K110" s="431"/>
      <c r="L110" s="431"/>
      <c r="M110" s="432"/>
      <c r="N110" s="127"/>
      <c r="O110" s="282"/>
      <c r="P110" s="307"/>
      <c r="Q110" s="307"/>
      <c r="R110" s="325"/>
      <c r="S110" s="325"/>
      <c r="T110" s="325"/>
      <c r="U110" s="127"/>
      <c r="V110" s="127"/>
      <c r="W110" s="127"/>
      <c r="X110" s="127"/>
      <c r="Y110" s="127"/>
      <c r="Z110" s="127"/>
      <c r="AA110" s="127"/>
      <c r="AB110" s="127"/>
      <c r="AC110" s="127"/>
      <c r="AD110" s="127"/>
      <c r="AE110" s="127"/>
      <c r="AF110" s="127"/>
      <c r="AG110" s="127"/>
      <c r="AH110" s="127"/>
      <c r="AI110" s="73"/>
      <c r="AJ110" s="73"/>
      <c r="AK110" s="73"/>
      <c r="AL110" s="73"/>
      <c r="AM110" s="128"/>
      <c r="AN110" s="128"/>
      <c r="AO110" s="128"/>
      <c r="AP110" s="128"/>
      <c r="AQ110" s="128"/>
      <c r="AR110" s="128"/>
      <c r="AS110" s="128"/>
      <c r="AT110" s="128"/>
      <c r="AU110" s="127"/>
      <c r="AV110" s="127"/>
      <c r="AW110" s="127"/>
      <c r="AX110" s="127"/>
      <c r="AY110" s="127"/>
      <c r="AZ110" s="127"/>
      <c r="BA110" s="127"/>
      <c r="BB110" s="127"/>
      <c r="BC110" s="127"/>
      <c r="BD110" s="127"/>
      <c r="BE110" s="127"/>
      <c r="BF110" s="127"/>
      <c r="BG110" s="127"/>
      <c r="BH110" s="127"/>
      <c r="BI110" s="127"/>
      <c r="BJ110" s="324"/>
      <c r="BK110" s="324"/>
      <c r="BL110" s="324"/>
      <c r="BM110" s="324"/>
      <c r="BN110" s="324"/>
      <c r="BO110" s="324"/>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295"/>
      <c r="DC110" s="295"/>
      <c r="DD110" s="295"/>
      <c r="DE110" s="295"/>
      <c r="DF110" s="295"/>
      <c r="DG110" s="295"/>
      <c r="DH110" s="295"/>
      <c r="DI110" s="295"/>
      <c r="DJ110" s="295"/>
      <c r="DK110" s="295"/>
      <c r="DL110" s="295"/>
      <c r="DM110" s="295"/>
      <c r="DN110" s="295"/>
      <c r="DO110" s="295"/>
      <c r="DP110" s="295"/>
      <c r="DQ110" s="295"/>
      <c r="DR110" s="295"/>
      <c r="DS110" s="295"/>
      <c r="DT110" s="295"/>
      <c r="DU110" s="295"/>
      <c r="DV110" s="295"/>
      <c r="DW110" s="295"/>
      <c r="DX110" s="295"/>
      <c r="DY110" s="295"/>
      <c r="DZ110" s="295"/>
      <c r="EA110" s="295"/>
      <c r="EB110" s="295"/>
      <c r="EC110" s="295"/>
      <c r="ED110" s="295"/>
      <c r="EE110" s="295"/>
      <c r="EF110" s="295"/>
      <c r="EG110" s="295"/>
      <c r="EH110" s="295"/>
      <c r="EI110" s="295"/>
      <c r="EJ110" s="295"/>
      <c r="EK110" s="295"/>
      <c r="EL110" s="295"/>
      <c r="EM110" s="295"/>
      <c r="EN110" s="295"/>
      <c r="EO110" s="295"/>
      <c r="EP110" s="295"/>
      <c r="EQ110" s="295"/>
      <c r="ER110" s="295"/>
      <c r="ES110" s="295"/>
      <c r="ET110" s="295"/>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c r="GE110" s="73"/>
      <c r="GF110" s="73"/>
      <c r="GG110" s="73"/>
      <c r="GH110" s="73"/>
      <c r="GI110" s="73"/>
      <c r="GJ110" s="73"/>
      <c r="GK110" s="73"/>
      <c r="GL110" s="73"/>
      <c r="GM110" s="73"/>
      <c r="GN110" s="73"/>
      <c r="GO110" s="73"/>
      <c r="GP110" s="73"/>
      <c r="GQ110" s="73"/>
      <c r="GR110" s="73"/>
      <c r="GS110" s="73"/>
      <c r="GT110" s="73"/>
      <c r="GU110" s="73"/>
      <c r="GV110" s="73"/>
      <c r="GW110" s="73"/>
      <c r="GX110" s="73"/>
      <c r="GY110" s="73"/>
      <c r="GZ110" s="73"/>
      <c r="HA110" s="73"/>
      <c r="HB110" s="73"/>
      <c r="HC110" s="73"/>
      <c r="HD110" s="73"/>
      <c r="HE110" s="73"/>
      <c r="HF110" s="73"/>
      <c r="HG110" s="73"/>
      <c r="HH110" s="73"/>
      <c r="HI110" s="73"/>
      <c r="HJ110" s="73"/>
      <c r="HK110" s="73"/>
      <c r="HL110" s="73"/>
      <c r="HM110" s="73"/>
      <c r="HN110" s="73"/>
      <c r="HO110" s="73"/>
      <c r="HP110" s="73"/>
      <c r="HQ110" s="73"/>
      <c r="HR110" s="73"/>
      <c r="HS110" s="73"/>
      <c r="HT110" s="73"/>
    </row>
    <row r="111" spans="1:228" s="2" customFormat="1" ht="12.75" customHeight="1">
      <c r="A111" s="433"/>
      <c r="B111" s="108">
        <v>1045</v>
      </c>
      <c r="C111" s="18" t="s">
        <v>90</v>
      </c>
      <c r="D111" s="10">
        <v>4</v>
      </c>
      <c r="E111" s="99">
        <v>6</v>
      </c>
      <c r="F111" s="431" t="s">
        <v>83</v>
      </c>
      <c r="G111" s="431"/>
      <c r="H111" s="431"/>
      <c r="I111" s="431"/>
      <c r="J111" s="431"/>
      <c r="K111" s="431"/>
      <c r="L111" s="431"/>
      <c r="M111" s="432"/>
      <c r="N111" s="127"/>
      <c r="O111" s="282"/>
      <c r="P111" s="307"/>
      <c r="Q111" s="307"/>
      <c r="R111" s="325"/>
      <c r="S111" s="325"/>
      <c r="T111" s="325"/>
      <c r="U111" s="127"/>
      <c r="V111" s="127"/>
      <c r="W111" s="127"/>
      <c r="X111" s="127"/>
      <c r="Y111" s="127"/>
      <c r="Z111" s="127"/>
      <c r="AA111" s="127"/>
      <c r="AB111" s="127"/>
      <c r="AC111" s="127"/>
      <c r="AD111" s="127"/>
      <c r="AE111" s="127"/>
      <c r="AF111" s="127"/>
      <c r="AG111" s="127"/>
      <c r="AH111" s="127"/>
      <c r="AI111" s="73"/>
      <c r="AJ111" s="73"/>
      <c r="AK111" s="73"/>
      <c r="AL111" s="73"/>
      <c r="AM111" s="128"/>
      <c r="AN111" s="128"/>
      <c r="AO111" s="128"/>
      <c r="AP111" s="128"/>
      <c r="AQ111" s="128"/>
      <c r="AR111" s="128"/>
      <c r="AS111" s="128"/>
      <c r="AT111" s="128"/>
      <c r="AU111" s="127"/>
      <c r="AV111" s="127"/>
      <c r="AW111" s="127"/>
      <c r="AX111" s="127"/>
      <c r="AY111" s="127"/>
      <c r="AZ111" s="127"/>
      <c r="BA111" s="127"/>
      <c r="BB111" s="127"/>
      <c r="BC111" s="127"/>
      <c r="BD111" s="127"/>
      <c r="BE111" s="127"/>
      <c r="BF111" s="127"/>
      <c r="BG111" s="127"/>
      <c r="BH111" s="127"/>
      <c r="BI111" s="127"/>
      <c r="BJ111" s="324"/>
      <c r="BK111" s="324"/>
      <c r="BL111" s="324"/>
      <c r="BM111" s="324"/>
      <c r="BN111" s="324"/>
      <c r="BO111" s="324"/>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295"/>
      <c r="DC111" s="295"/>
      <c r="DD111" s="295"/>
      <c r="DE111" s="295"/>
      <c r="DF111" s="295"/>
      <c r="DG111" s="295"/>
      <c r="DH111" s="295"/>
      <c r="DI111" s="295"/>
      <c r="DJ111" s="295"/>
      <c r="DK111" s="295"/>
      <c r="DL111" s="295"/>
      <c r="DM111" s="295"/>
      <c r="DN111" s="295"/>
      <c r="DO111" s="295"/>
      <c r="DP111" s="295"/>
      <c r="DQ111" s="295"/>
      <c r="DR111" s="295"/>
      <c r="DS111" s="295"/>
      <c r="DT111" s="295"/>
      <c r="DU111" s="295"/>
      <c r="DV111" s="295"/>
      <c r="DW111" s="295"/>
      <c r="DX111" s="295"/>
      <c r="DY111" s="295"/>
      <c r="DZ111" s="295"/>
      <c r="EA111" s="295"/>
      <c r="EB111" s="295"/>
      <c r="EC111" s="295"/>
      <c r="ED111" s="295"/>
      <c r="EE111" s="295"/>
      <c r="EF111" s="295"/>
      <c r="EG111" s="295"/>
      <c r="EH111" s="295"/>
      <c r="EI111" s="295"/>
      <c r="EJ111" s="295"/>
      <c r="EK111" s="295"/>
      <c r="EL111" s="295"/>
      <c r="EM111" s="295"/>
      <c r="EN111" s="295"/>
      <c r="EO111" s="295"/>
      <c r="EP111" s="295"/>
      <c r="EQ111" s="295"/>
      <c r="ER111" s="295"/>
      <c r="ES111" s="295"/>
      <c r="ET111" s="295"/>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c r="HR111" s="73"/>
      <c r="HS111" s="73"/>
      <c r="HT111" s="73"/>
    </row>
    <row r="112" spans="1:228" s="2" customFormat="1" ht="12.75" customHeight="1">
      <c r="A112" s="433"/>
      <c r="B112" s="108">
        <v>1046</v>
      </c>
      <c r="C112" s="18" t="s">
        <v>91</v>
      </c>
      <c r="D112" s="10">
        <v>4</v>
      </c>
      <c r="E112" s="99">
        <v>6</v>
      </c>
      <c r="F112" s="431" t="s">
        <v>92</v>
      </c>
      <c r="G112" s="431"/>
      <c r="H112" s="431"/>
      <c r="I112" s="431"/>
      <c r="J112" s="431"/>
      <c r="K112" s="431"/>
      <c r="L112" s="431"/>
      <c r="M112" s="432"/>
      <c r="N112" s="127"/>
      <c r="O112" s="282"/>
      <c r="P112" s="307"/>
      <c r="Q112" s="307"/>
      <c r="R112" s="325"/>
      <c r="S112" s="325"/>
      <c r="T112" s="325"/>
      <c r="U112" s="127"/>
      <c r="V112" s="127"/>
      <c r="W112" s="127"/>
      <c r="X112" s="127"/>
      <c r="Y112" s="127"/>
      <c r="Z112" s="127"/>
      <c r="AA112" s="127"/>
      <c r="AB112" s="127"/>
      <c r="AC112" s="127"/>
      <c r="AD112" s="127"/>
      <c r="AE112" s="127"/>
      <c r="AF112" s="127"/>
      <c r="AG112" s="127"/>
      <c r="AH112" s="127"/>
      <c r="AI112" s="73"/>
      <c r="AJ112" s="73"/>
      <c r="AK112" s="73"/>
      <c r="AL112" s="73"/>
      <c r="AM112" s="128"/>
      <c r="AN112" s="128"/>
      <c r="AO112" s="128"/>
      <c r="AP112" s="128"/>
      <c r="AQ112" s="128"/>
      <c r="AR112" s="128"/>
      <c r="AS112" s="128"/>
      <c r="AT112" s="128"/>
      <c r="AU112" s="127"/>
      <c r="AV112" s="127"/>
      <c r="AW112" s="127"/>
      <c r="AX112" s="127"/>
      <c r="AY112" s="127"/>
      <c r="AZ112" s="127"/>
      <c r="BA112" s="127"/>
      <c r="BB112" s="127"/>
      <c r="BC112" s="127"/>
      <c r="BD112" s="127"/>
      <c r="BE112" s="127"/>
      <c r="BF112" s="127"/>
      <c r="BG112" s="127"/>
      <c r="BH112" s="127"/>
      <c r="BI112" s="127"/>
      <c r="BJ112" s="324"/>
      <c r="BK112" s="324"/>
      <c r="BL112" s="324"/>
      <c r="BM112" s="324"/>
      <c r="BN112" s="324"/>
      <c r="BO112" s="324"/>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295"/>
      <c r="DC112" s="295"/>
      <c r="DD112" s="295"/>
      <c r="DE112" s="295"/>
      <c r="DF112" s="295"/>
      <c r="DG112" s="295"/>
      <c r="DH112" s="295"/>
      <c r="DI112" s="295"/>
      <c r="DJ112" s="295"/>
      <c r="DK112" s="295"/>
      <c r="DL112" s="295"/>
      <c r="DM112" s="295"/>
      <c r="DN112" s="295"/>
      <c r="DO112" s="295"/>
      <c r="DP112" s="295"/>
      <c r="DQ112" s="295"/>
      <c r="DR112" s="295"/>
      <c r="DS112" s="295"/>
      <c r="DT112" s="295"/>
      <c r="DU112" s="295"/>
      <c r="DV112" s="295"/>
      <c r="DW112" s="295"/>
      <c r="DX112" s="295"/>
      <c r="DY112" s="295"/>
      <c r="DZ112" s="295"/>
      <c r="EA112" s="295"/>
      <c r="EB112" s="295"/>
      <c r="EC112" s="295"/>
      <c r="ED112" s="295"/>
      <c r="EE112" s="295"/>
      <c r="EF112" s="295"/>
      <c r="EG112" s="295"/>
      <c r="EH112" s="295"/>
      <c r="EI112" s="295"/>
      <c r="EJ112" s="295"/>
      <c r="EK112" s="295"/>
      <c r="EL112" s="295"/>
      <c r="EM112" s="295"/>
      <c r="EN112" s="295"/>
      <c r="EO112" s="295"/>
      <c r="EP112" s="295"/>
      <c r="EQ112" s="295"/>
      <c r="ER112" s="295"/>
      <c r="ES112" s="295"/>
      <c r="ET112" s="295"/>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row>
    <row r="113" spans="1:228" s="2" customFormat="1" ht="12.75" customHeight="1">
      <c r="A113" s="433"/>
      <c r="B113" s="108">
        <v>1047</v>
      </c>
      <c r="C113" s="18" t="s">
        <v>93</v>
      </c>
      <c r="D113" s="10">
        <v>4</v>
      </c>
      <c r="E113" s="99">
        <v>6</v>
      </c>
      <c r="F113" s="431" t="s">
        <v>92</v>
      </c>
      <c r="G113" s="431"/>
      <c r="H113" s="431"/>
      <c r="I113" s="431"/>
      <c r="J113" s="431"/>
      <c r="K113" s="431"/>
      <c r="L113" s="431"/>
      <c r="M113" s="432"/>
      <c r="N113" s="127"/>
      <c r="O113" s="127"/>
      <c r="P113" s="307"/>
      <c r="Q113" s="307"/>
      <c r="R113" s="325"/>
      <c r="S113" s="325"/>
      <c r="T113" s="325"/>
      <c r="U113" s="127"/>
      <c r="V113" s="127"/>
      <c r="W113" s="127"/>
      <c r="X113" s="127"/>
      <c r="Y113" s="127"/>
      <c r="Z113" s="127"/>
      <c r="AA113" s="127"/>
      <c r="AB113" s="127"/>
      <c r="AC113" s="127"/>
      <c r="AD113" s="127"/>
      <c r="AE113" s="127"/>
      <c r="AF113" s="127"/>
      <c r="AG113" s="127"/>
      <c r="AH113" s="127"/>
      <c r="AI113" s="73"/>
      <c r="AJ113" s="73"/>
      <c r="AK113" s="73"/>
      <c r="AL113" s="73"/>
      <c r="AM113" s="128"/>
      <c r="AN113" s="128"/>
      <c r="AO113" s="128"/>
      <c r="AP113" s="128"/>
      <c r="AQ113" s="128"/>
      <c r="AR113" s="128"/>
      <c r="AS113" s="128"/>
      <c r="AT113" s="127"/>
      <c r="AU113" s="127"/>
      <c r="AV113" s="127"/>
      <c r="AW113" s="127"/>
      <c r="AX113" s="127"/>
      <c r="AY113" s="127"/>
      <c r="AZ113" s="127"/>
      <c r="BA113" s="127"/>
      <c r="BB113" s="127"/>
      <c r="BC113" s="127"/>
      <c r="BD113" s="127"/>
      <c r="BE113" s="127"/>
      <c r="BF113" s="127"/>
      <c r="BG113" s="127"/>
      <c r="BH113" s="127"/>
      <c r="BI113" s="127"/>
      <c r="BJ113" s="324"/>
      <c r="BK113" s="324"/>
      <c r="BL113" s="324"/>
      <c r="BM113" s="324"/>
      <c r="BN113" s="324"/>
      <c r="BO113" s="324"/>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295"/>
      <c r="DC113" s="295"/>
      <c r="DD113" s="295"/>
      <c r="DE113" s="295"/>
      <c r="DF113" s="295"/>
      <c r="DG113" s="295"/>
      <c r="DH113" s="295"/>
      <c r="DI113" s="295"/>
      <c r="DJ113" s="295"/>
      <c r="DK113" s="295"/>
      <c r="DL113" s="295"/>
      <c r="DM113" s="295"/>
      <c r="DN113" s="295"/>
      <c r="DO113" s="295"/>
      <c r="DP113" s="295"/>
      <c r="DQ113" s="295"/>
      <c r="DR113" s="295"/>
      <c r="DS113" s="295"/>
      <c r="DT113" s="295"/>
      <c r="DU113" s="295"/>
      <c r="DV113" s="295"/>
      <c r="DW113" s="295"/>
      <c r="DX113" s="295"/>
      <c r="DY113" s="295"/>
      <c r="DZ113" s="295"/>
      <c r="EA113" s="295"/>
      <c r="EB113" s="295"/>
      <c r="EC113" s="295"/>
      <c r="ED113" s="295"/>
      <c r="EE113" s="295"/>
      <c r="EF113" s="295"/>
      <c r="EG113" s="295"/>
      <c r="EH113" s="295"/>
      <c r="EI113" s="295"/>
      <c r="EJ113" s="295"/>
      <c r="EK113" s="295"/>
      <c r="EL113" s="295"/>
      <c r="EM113" s="295"/>
      <c r="EN113" s="295"/>
      <c r="EO113" s="295"/>
      <c r="EP113" s="295"/>
      <c r="EQ113" s="295"/>
      <c r="ER113" s="295"/>
      <c r="ES113" s="295"/>
      <c r="ET113" s="295"/>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row>
    <row r="114" spans="1:228" s="2" customFormat="1" ht="12.75" customHeight="1">
      <c r="A114" s="433"/>
      <c r="B114" s="108">
        <v>1048</v>
      </c>
      <c r="C114" s="18" t="s">
        <v>94</v>
      </c>
      <c r="D114" s="10">
        <v>4</v>
      </c>
      <c r="E114" s="99">
        <v>6</v>
      </c>
      <c r="F114" s="431" t="s">
        <v>92</v>
      </c>
      <c r="G114" s="431"/>
      <c r="H114" s="431"/>
      <c r="I114" s="431"/>
      <c r="J114" s="431"/>
      <c r="K114" s="431"/>
      <c r="L114" s="431"/>
      <c r="M114" s="432"/>
      <c r="N114" s="127"/>
      <c r="O114" s="127"/>
      <c r="P114" s="307"/>
      <c r="Q114" s="307"/>
      <c r="R114" s="325"/>
      <c r="S114" s="325"/>
      <c r="T114" s="325"/>
      <c r="U114" s="127"/>
      <c r="V114" s="127"/>
      <c r="W114" s="127"/>
      <c r="X114" s="127"/>
      <c r="Y114" s="127"/>
      <c r="Z114" s="127"/>
      <c r="AA114" s="127"/>
      <c r="AB114" s="127"/>
      <c r="AC114" s="127"/>
      <c r="AD114" s="127"/>
      <c r="AE114" s="127"/>
      <c r="AF114" s="127"/>
      <c r="AG114" s="127"/>
      <c r="AH114" s="127"/>
      <c r="AI114" s="73"/>
      <c r="AJ114" s="73"/>
      <c r="AK114" s="73"/>
      <c r="AL114" s="73"/>
      <c r="AM114" s="128"/>
      <c r="AN114" s="128"/>
      <c r="AO114" s="128"/>
      <c r="AP114" s="128"/>
      <c r="AQ114" s="128"/>
      <c r="AR114" s="128"/>
      <c r="AS114" s="128"/>
      <c r="AT114" s="127"/>
      <c r="AU114" s="127"/>
      <c r="AV114" s="127"/>
      <c r="AW114" s="127"/>
      <c r="AX114" s="127"/>
      <c r="AY114" s="127"/>
      <c r="AZ114" s="127"/>
      <c r="BA114" s="127"/>
      <c r="BB114" s="127"/>
      <c r="BC114" s="127"/>
      <c r="BD114" s="127"/>
      <c r="BE114" s="127"/>
      <c r="BF114" s="127"/>
      <c r="BG114" s="127"/>
      <c r="BH114" s="127"/>
      <c r="BI114" s="127"/>
      <c r="BJ114" s="324"/>
      <c r="BK114" s="324"/>
      <c r="BL114" s="324"/>
      <c r="BM114" s="324"/>
      <c r="BN114" s="324"/>
      <c r="BO114" s="324"/>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c r="CL114" s="128"/>
      <c r="CM114" s="128"/>
      <c r="CN114" s="128"/>
      <c r="CO114" s="128"/>
      <c r="CP114" s="128"/>
      <c r="CQ114" s="128"/>
      <c r="CR114" s="128"/>
      <c r="CS114" s="128"/>
      <c r="CT114" s="128"/>
      <c r="CU114" s="128"/>
      <c r="CV114" s="128"/>
      <c r="CW114" s="128"/>
      <c r="CX114" s="128"/>
      <c r="CY114" s="128"/>
      <c r="CZ114" s="128"/>
      <c r="DA114" s="128"/>
      <c r="DB114" s="295"/>
      <c r="DC114" s="295"/>
      <c r="DD114" s="295"/>
      <c r="DE114" s="295"/>
      <c r="DF114" s="295"/>
      <c r="DG114" s="295"/>
      <c r="DH114" s="295"/>
      <c r="DI114" s="295"/>
      <c r="DJ114" s="295"/>
      <c r="DK114" s="295"/>
      <c r="DL114" s="295"/>
      <c r="DM114" s="295"/>
      <c r="DN114" s="295"/>
      <c r="DO114" s="295"/>
      <c r="DP114" s="295"/>
      <c r="DQ114" s="295"/>
      <c r="DR114" s="295"/>
      <c r="DS114" s="295"/>
      <c r="DT114" s="295"/>
      <c r="DU114" s="295"/>
      <c r="DV114" s="295"/>
      <c r="DW114" s="295"/>
      <c r="DX114" s="295"/>
      <c r="DY114" s="295"/>
      <c r="DZ114" s="295"/>
      <c r="EA114" s="295"/>
      <c r="EB114" s="295"/>
      <c r="EC114" s="295"/>
      <c r="ED114" s="295"/>
      <c r="EE114" s="295"/>
      <c r="EF114" s="295"/>
      <c r="EG114" s="295"/>
      <c r="EH114" s="295"/>
      <c r="EI114" s="295"/>
      <c r="EJ114" s="295"/>
      <c r="EK114" s="295"/>
      <c r="EL114" s="295"/>
      <c r="EM114" s="295"/>
      <c r="EN114" s="295"/>
      <c r="EO114" s="295"/>
      <c r="EP114" s="295"/>
      <c r="EQ114" s="295"/>
      <c r="ER114" s="295"/>
      <c r="ES114" s="295"/>
      <c r="ET114" s="295"/>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73"/>
    </row>
    <row r="115" spans="1:228" s="2" customFormat="1" ht="12.75" customHeight="1">
      <c r="A115" s="433"/>
      <c r="B115" s="108">
        <v>1049</v>
      </c>
      <c r="C115" s="18" t="s">
        <v>95</v>
      </c>
      <c r="D115" s="10">
        <v>4</v>
      </c>
      <c r="E115" s="99">
        <v>6</v>
      </c>
      <c r="F115" s="431" t="s">
        <v>92</v>
      </c>
      <c r="G115" s="431"/>
      <c r="H115" s="431"/>
      <c r="I115" s="431"/>
      <c r="J115" s="431"/>
      <c r="K115" s="431"/>
      <c r="L115" s="431"/>
      <c r="M115" s="432"/>
      <c r="N115" s="127"/>
      <c r="O115" s="127"/>
      <c r="P115" s="307"/>
      <c r="Q115" s="307"/>
      <c r="R115" s="325"/>
      <c r="S115" s="325"/>
      <c r="T115" s="325"/>
      <c r="U115" s="127"/>
      <c r="V115" s="127"/>
      <c r="W115" s="127"/>
      <c r="X115" s="127"/>
      <c r="Y115" s="127"/>
      <c r="Z115" s="127"/>
      <c r="AA115" s="127"/>
      <c r="AB115" s="127"/>
      <c r="AC115" s="127"/>
      <c r="AD115" s="127"/>
      <c r="AE115" s="127"/>
      <c r="AF115" s="127"/>
      <c r="AG115" s="127"/>
      <c r="AH115" s="127"/>
      <c r="AI115" s="73"/>
      <c r="AJ115" s="73"/>
      <c r="AK115" s="73"/>
      <c r="AL115" s="73"/>
      <c r="AM115" s="128"/>
      <c r="AN115" s="128"/>
      <c r="AO115" s="128"/>
      <c r="AP115" s="128"/>
      <c r="AQ115" s="128"/>
      <c r="AR115" s="128"/>
      <c r="AS115" s="128"/>
      <c r="AT115" s="127"/>
      <c r="AU115" s="127"/>
      <c r="AV115" s="127"/>
      <c r="AW115" s="127"/>
      <c r="AX115" s="127"/>
      <c r="AY115" s="127"/>
      <c r="AZ115" s="127"/>
      <c r="BA115" s="127"/>
      <c r="BB115" s="127"/>
      <c r="BC115" s="127"/>
      <c r="BD115" s="127"/>
      <c r="BE115" s="127"/>
      <c r="BF115" s="127"/>
      <c r="BG115" s="127"/>
      <c r="BH115" s="127"/>
      <c r="BI115" s="127"/>
      <c r="BJ115" s="324"/>
      <c r="BK115" s="324"/>
      <c r="BL115" s="324"/>
      <c r="BM115" s="324"/>
      <c r="BN115" s="324"/>
      <c r="BO115" s="324"/>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295"/>
      <c r="DC115" s="295"/>
      <c r="DD115" s="295"/>
      <c r="DE115" s="295"/>
      <c r="DF115" s="295"/>
      <c r="DG115" s="295"/>
      <c r="DH115" s="295"/>
      <c r="DI115" s="295"/>
      <c r="DJ115" s="295"/>
      <c r="DK115" s="295"/>
      <c r="DL115" s="295"/>
      <c r="DM115" s="295"/>
      <c r="DN115" s="295"/>
      <c r="DO115" s="295"/>
      <c r="DP115" s="295"/>
      <c r="DQ115" s="295"/>
      <c r="DR115" s="295"/>
      <c r="DS115" s="295"/>
      <c r="DT115" s="295"/>
      <c r="DU115" s="295"/>
      <c r="DV115" s="295"/>
      <c r="DW115" s="295"/>
      <c r="DX115" s="295"/>
      <c r="DY115" s="295"/>
      <c r="DZ115" s="295"/>
      <c r="EA115" s="295"/>
      <c r="EB115" s="295"/>
      <c r="EC115" s="295"/>
      <c r="ED115" s="295"/>
      <c r="EE115" s="295"/>
      <c r="EF115" s="295"/>
      <c r="EG115" s="295"/>
      <c r="EH115" s="295"/>
      <c r="EI115" s="295"/>
      <c r="EJ115" s="295"/>
      <c r="EK115" s="295"/>
      <c r="EL115" s="295"/>
      <c r="EM115" s="295"/>
      <c r="EN115" s="295"/>
      <c r="EO115" s="295"/>
      <c r="EP115" s="295"/>
      <c r="EQ115" s="295"/>
      <c r="ER115" s="295"/>
      <c r="ES115" s="295"/>
      <c r="ET115" s="295"/>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row>
    <row r="116" spans="1:228" s="2" customFormat="1" ht="12.75" customHeight="1">
      <c r="A116" s="433"/>
      <c r="B116" s="108">
        <v>1050</v>
      </c>
      <c r="C116" s="18" t="s">
        <v>96</v>
      </c>
      <c r="D116" s="10">
        <v>4</v>
      </c>
      <c r="E116" s="99">
        <v>6</v>
      </c>
      <c r="F116" s="431" t="s">
        <v>92</v>
      </c>
      <c r="G116" s="431"/>
      <c r="H116" s="431"/>
      <c r="I116" s="431"/>
      <c r="J116" s="431"/>
      <c r="K116" s="431"/>
      <c r="L116" s="431"/>
      <c r="M116" s="432"/>
      <c r="N116" s="127"/>
      <c r="O116" s="127"/>
      <c r="P116" s="307"/>
      <c r="Q116" s="307"/>
      <c r="R116" s="325"/>
      <c r="S116" s="325"/>
      <c r="T116" s="325"/>
      <c r="U116" s="127"/>
      <c r="V116" s="127"/>
      <c r="W116" s="127"/>
      <c r="X116" s="127"/>
      <c r="Y116" s="127"/>
      <c r="Z116" s="127"/>
      <c r="AA116" s="127"/>
      <c r="AB116" s="127"/>
      <c r="AC116" s="127"/>
      <c r="AD116" s="127"/>
      <c r="AE116" s="127"/>
      <c r="AF116" s="127"/>
      <c r="AG116" s="127"/>
      <c r="AH116" s="127"/>
      <c r="AI116" s="73"/>
      <c r="AJ116" s="73"/>
      <c r="AK116" s="73"/>
      <c r="AL116" s="73"/>
      <c r="AM116" s="128"/>
      <c r="AN116" s="128"/>
      <c r="AO116" s="128"/>
      <c r="AP116" s="128"/>
      <c r="AQ116" s="128"/>
      <c r="AR116" s="128"/>
      <c r="AS116" s="128"/>
      <c r="AT116" s="127"/>
      <c r="AU116" s="127"/>
      <c r="AV116" s="127"/>
      <c r="AW116" s="127"/>
      <c r="AX116" s="127"/>
      <c r="AY116" s="127"/>
      <c r="AZ116" s="127"/>
      <c r="BA116" s="127"/>
      <c r="BB116" s="127"/>
      <c r="BC116" s="127"/>
      <c r="BD116" s="127"/>
      <c r="BE116" s="127"/>
      <c r="BF116" s="127"/>
      <c r="BG116" s="127"/>
      <c r="BH116" s="127"/>
      <c r="BI116" s="127"/>
      <c r="BJ116" s="324"/>
      <c r="BK116" s="324"/>
      <c r="BL116" s="324"/>
      <c r="BM116" s="324"/>
      <c r="BN116" s="324"/>
      <c r="BO116" s="324"/>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295"/>
      <c r="DC116" s="295"/>
      <c r="DD116" s="295"/>
      <c r="DE116" s="295"/>
      <c r="DF116" s="295"/>
      <c r="DG116" s="295"/>
      <c r="DH116" s="295"/>
      <c r="DI116" s="295"/>
      <c r="DJ116" s="295"/>
      <c r="DK116" s="295"/>
      <c r="DL116" s="295"/>
      <c r="DM116" s="295"/>
      <c r="DN116" s="295"/>
      <c r="DO116" s="295"/>
      <c r="DP116" s="295"/>
      <c r="DQ116" s="295"/>
      <c r="DR116" s="295"/>
      <c r="DS116" s="295"/>
      <c r="DT116" s="295"/>
      <c r="DU116" s="295"/>
      <c r="DV116" s="295"/>
      <c r="DW116" s="295"/>
      <c r="DX116" s="295"/>
      <c r="DY116" s="295"/>
      <c r="DZ116" s="295"/>
      <c r="EA116" s="295"/>
      <c r="EB116" s="295"/>
      <c r="EC116" s="295"/>
      <c r="ED116" s="295"/>
      <c r="EE116" s="295"/>
      <c r="EF116" s="295"/>
      <c r="EG116" s="295"/>
      <c r="EH116" s="295"/>
      <c r="EI116" s="295"/>
      <c r="EJ116" s="295"/>
      <c r="EK116" s="295"/>
      <c r="EL116" s="295"/>
      <c r="EM116" s="295"/>
      <c r="EN116" s="295"/>
      <c r="EO116" s="295"/>
      <c r="EP116" s="295"/>
      <c r="EQ116" s="295"/>
      <c r="ER116" s="295"/>
      <c r="ES116" s="295"/>
      <c r="ET116" s="295"/>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c r="HR116" s="73"/>
      <c r="HS116" s="73"/>
      <c r="HT116" s="73"/>
    </row>
    <row r="117" spans="1:228" s="2" customFormat="1" ht="12.75" customHeight="1">
      <c r="A117" s="75"/>
      <c r="B117" s="109">
        <v>1022</v>
      </c>
      <c r="C117" s="16" t="s">
        <v>97</v>
      </c>
      <c r="D117" s="11">
        <v>2</v>
      </c>
      <c r="E117" s="100">
        <v>2</v>
      </c>
      <c r="F117" s="431"/>
      <c r="G117" s="431"/>
      <c r="H117" s="431"/>
      <c r="I117" s="431"/>
      <c r="J117" s="431"/>
      <c r="K117" s="431"/>
      <c r="L117" s="431"/>
      <c r="M117" s="432"/>
      <c r="N117" s="127"/>
      <c r="O117" s="127"/>
      <c r="P117" s="307"/>
      <c r="Q117" s="307"/>
      <c r="R117" s="282"/>
      <c r="S117" s="282"/>
      <c r="T117" s="318"/>
      <c r="U117" s="127"/>
      <c r="V117" s="127"/>
      <c r="W117" s="127"/>
      <c r="X117" s="127"/>
      <c r="Y117" s="127"/>
      <c r="Z117" s="127"/>
      <c r="AA117" s="127"/>
      <c r="AB117" s="127"/>
      <c r="AC117" s="127"/>
      <c r="AD117" s="127"/>
      <c r="AE117" s="127"/>
      <c r="AF117" s="127"/>
      <c r="AG117" s="127"/>
      <c r="AH117" s="127"/>
      <c r="AI117" s="73"/>
      <c r="AJ117" s="73"/>
      <c r="AK117" s="73"/>
      <c r="AL117" s="73"/>
      <c r="AM117" s="128"/>
      <c r="AN117" s="128"/>
      <c r="AO117" s="128"/>
      <c r="AP117" s="128"/>
      <c r="AQ117" s="128"/>
      <c r="AR117" s="128"/>
      <c r="AS117" s="128"/>
      <c r="AT117" s="127"/>
      <c r="AU117" s="127"/>
      <c r="AV117" s="127"/>
      <c r="AW117" s="127"/>
      <c r="AX117" s="127"/>
      <c r="AY117" s="127"/>
      <c r="AZ117" s="127"/>
      <c r="BA117" s="127"/>
      <c r="BB117" s="127"/>
      <c r="BC117" s="127"/>
      <c r="BD117" s="127"/>
      <c r="BE117" s="127"/>
      <c r="BF117" s="127"/>
      <c r="BG117" s="127"/>
      <c r="BH117" s="127"/>
      <c r="BI117" s="127"/>
      <c r="BJ117" s="324"/>
      <c r="BK117" s="324"/>
      <c r="BL117" s="324"/>
      <c r="BM117" s="324"/>
      <c r="BN117" s="324"/>
      <c r="BO117" s="324"/>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295"/>
      <c r="DC117" s="295"/>
      <c r="DD117" s="295"/>
      <c r="DE117" s="295"/>
      <c r="DF117" s="295"/>
      <c r="DG117" s="295"/>
      <c r="DH117" s="295"/>
      <c r="DI117" s="295"/>
      <c r="DJ117" s="295"/>
      <c r="DK117" s="295"/>
      <c r="DL117" s="295"/>
      <c r="DM117" s="295"/>
      <c r="DN117" s="295"/>
      <c r="DO117" s="295"/>
      <c r="DP117" s="295"/>
      <c r="DQ117" s="295"/>
      <c r="DR117" s="295"/>
      <c r="DS117" s="295"/>
      <c r="DT117" s="295"/>
      <c r="DU117" s="295"/>
      <c r="DV117" s="295"/>
      <c r="DW117" s="295"/>
      <c r="DX117" s="295"/>
      <c r="DY117" s="295"/>
      <c r="DZ117" s="295"/>
      <c r="EA117" s="295"/>
      <c r="EB117" s="295"/>
      <c r="EC117" s="295"/>
      <c r="ED117" s="295"/>
      <c r="EE117" s="295"/>
      <c r="EF117" s="295"/>
      <c r="EG117" s="295"/>
      <c r="EH117" s="295"/>
      <c r="EI117" s="295"/>
      <c r="EJ117" s="295"/>
      <c r="EK117" s="295"/>
      <c r="EL117" s="295"/>
      <c r="EM117" s="295"/>
      <c r="EN117" s="295"/>
      <c r="EO117" s="295"/>
      <c r="EP117" s="295"/>
      <c r="EQ117" s="295"/>
      <c r="ER117" s="295"/>
      <c r="ES117" s="295"/>
      <c r="ET117" s="295"/>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c r="HA117" s="73"/>
      <c r="HB117" s="73"/>
      <c r="HC117" s="73"/>
      <c r="HD117" s="73"/>
      <c r="HE117" s="73"/>
      <c r="HF117" s="73"/>
      <c r="HG117" s="73"/>
      <c r="HH117" s="73"/>
      <c r="HI117" s="73"/>
      <c r="HJ117" s="73"/>
      <c r="HK117" s="73"/>
      <c r="HL117" s="73"/>
      <c r="HM117" s="73"/>
      <c r="HN117" s="73"/>
      <c r="HO117" s="73"/>
      <c r="HP117" s="73"/>
      <c r="HQ117" s="73"/>
      <c r="HR117" s="73"/>
      <c r="HS117" s="73"/>
      <c r="HT117" s="73"/>
    </row>
    <row r="118" spans="1:228" s="2" customFormat="1" ht="12.75" customHeight="1">
      <c r="A118" s="75"/>
      <c r="B118" s="107" t="s">
        <v>39</v>
      </c>
      <c r="C118" s="8" t="s">
        <v>40</v>
      </c>
      <c r="D118" s="13">
        <v>8</v>
      </c>
      <c r="E118" s="101">
        <v>8</v>
      </c>
      <c r="F118" s="437"/>
      <c r="G118" s="437"/>
      <c r="H118" s="437"/>
      <c r="I118" s="437"/>
      <c r="J118" s="437"/>
      <c r="K118" s="437"/>
      <c r="L118" s="437"/>
      <c r="M118" s="438"/>
      <c r="N118" s="127"/>
      <c r="O118" s="127"/>
      <c r="P118" s="307"/>
      <c r="Q118" s="307"/>
      <c r="R118" s="282"/>
      <c r="S118" s="282"/>
      <c r="T118" s="318"/>
      <c r="U118" s="127"/>
      <c r="V118" s="127"/>
      <c r="W118" s="127"/>
      <c r="X118" s="127"/>
      <c r="Y118" s="127"/>
      <c r="Z118" s="127"/>
      <c r="AA118" s="127"/>
      <c r="AB118" s="127"/>
      <c r="AC118" s="127"/>
      <c r="AD118" s="127"/>
      <c r="AE118" s="127"/>
      <c r="AF118" s="127"/>
      <c r="AG118" s="127"/>
      <c r="AH118" s="127"/>
      <c r="AI118" s="73"/>
      <c r="AJ118" s="73"/>
      <c r="AK118" s="73"/>
      <c r="AL118" s="73"/>
      <c r="AM118" s="128"/>
      <c r="AN118" s="128"/>
      <c r="AO118" s="128"/>
      <c r="AP118" s="128"/>
      <c r="AQ118" s="128"/>
      <c r="AR118" s="128"/>
      <c r="AS118" s="128"/>
      <c r="AT118" s="127"/>
      <c r="AU118" s="127"/>
      <c r="AV118" s="127"/>
      <c r="AW118" s="127"/>
      <c r="AX118" s="127"/>
      <c r="AY118" s="127"/>
      <c r="AZ118" s="127"/>
      <c r="BA118" s="127"/>
      <c r="BB118" s="127"/>
      <c r="BC118" s="127"/>
      <c r="BD118" s="127"/>
      <c r="BE118" s="127"/>
      <c r="BF118" s="127"/>
      <c r="BG118" s="127"/>
      <c r="BH118" s="127"/>
      <c r="BI118" s="127"/>
      <c r="BJ118" s="324"/>
      <c r="BK118" s="324"/>
      <c r="BL118" s="324"/>
      <c r="BM118" s="324"/>
      <c r="BN118" s="324"/>
      <c r="BO118" s="324"/>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295"/>
      <c r="DC118" s="295"/>
      <c r="DD118" s="295"/>
      <c r="DE118" s="295"/>
      <c r="DF118" s="295"/>
      <c r="DG118" s="295"/>
      <c r="DH118" s="295"/>
      <c r="DI118" s="295"/>
      <c r="DJ118" s="295"/>
      <c r="DK118" s="295"/>
      <c r="DL118" s="295"/>
      <c r="DM118" s="295"/>
      <c r="DN118" s="295"/>
      <c r="DO118" s="295"/>
      <c r="DP118" s="295"/>
      <c r="DQ118" s="295"/>
      <c r="DR118" s="295"/>
      <c r="DS118" s="295"/>
      <c r="DT118" s="295"/>
      <c r="DU118" s="295"/>
      <c r="DV118" s="295"/>
      <c r="DW118" s="295"/>
      <c r="DX118" s="295"/>
      <c r="DY118" s="295"/>
      <c r="DZ118" s="295"/>
      <c r="EA118" s="295"/>
      <c r="EB118" s="295"/>
      <c r="EC118" s="295"/>
      <c r="ED118" s="295"/>
      <c r="EE118" s="295"/>
      <c r="EF118" s="295"/>
      <c r="EG118" s="295"/>
      <c r="EH118" s="295"/>
      <c r="EI118" s="295"/>
      <c r="EJ118" s="295"/>
      <c r="EK118" s="295"/>
      <c r="EL118" s="295"/>
      <c r="EM118" s="295"/>
      <c r="EN118" s="295"/>
      <c r="EO118" s="295"/>
      <c r="EP118" s="295"/>
      <c r="EQ118" s="295"/>
      <c r="ER118" s="295"/>
      <c r="ES118" s="295"/>
      <c r="ET118" s="295"/>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c r="HA118" s="73"/>
      <c r="HB118" s="73"/>
      <c r="HC118" s="73"/>
      <c r="HD118" s="73"/>
      <c r="HE118" s="73"/>
      <c r="HF118" s="73"/>
      <c r="HG118" s="73"/>
      <c r="HH118" s="73"/>
      <c r="HI118" s="73"/>
      <c r="HJ118" s="73"/>
      <c r="HK118" s="73"/>
      <c r="HL118" s="73"/>
      <c r="HM118" s="73"/>
      <c r="HN118" s="73"/>
      <c r="HO118" s="73"/>
      <c r="HP118" s="73"/>
      <c r="HQ118" s="73"/>
      <c r="HR118" s="73"/>
      <c r="HS118" s="73"/>
      <c r="HT118" s="73"/>
    </row>
    <row r="119" spans="1:228" s="2" customFormat="1" ht="12.75" customHeight="1">
      <c r="A119" s="14"/>
      <c r="B119" s="108">
        <v>1023</v>
      </c>
      <c r="C119" s="19" t="s">
        <v>98</v>
      </c>
      <c r="D119" s="11">
        <v>4</v>
      </c>
      <c r="E119" s="100">
        <v>4</v>
      </c>
      <c r="F119" s="431"/>
      <c r="G119" s="431"/>
      <c r="H119" s="431"/>
      <c r="I119" s="431"/>
      <c r="J119" s="431"/>
      <c r="K119" s="431"/>
      <c r="L119" s="431"/>
      <c r="M119" s="432"/>
      <c r="N119" s="127"/>
      <c r="O119" s="127"/>
      <c r="P119" s="307"/>
      <c r="Q119" s="307"/>
      <c r="R119" s="282"/>
      <c r="S119" s="282"/>
      <c r="T119" s="318"/>
      <c r="U119" s="127"/>
      <c r="V119" s="127"/>
      <c r="W119" s="127"/>
      <c r="X119" s="127"/>
      <c r="Y119" s="127"/>
      <c r="Z119" s="127"/>
      <c r="AA119" s="127"/>
      <c r="AB119" s="127"/>
      <c r="AC119" s="127"/>
      <c r="AD119" s="127"/>
      <c r="AE119" s="127"/>
      <c r="AF119" s="127"/>
      <c r="AG119" s="127"/>
      <c r="AH119" s="127"/>
      <c r="AI119" s="73"/>
      <c r="AJ119" s="73"/>
      <c r="AK119" s="73"/>
      <c r="AL119" s="73"/>
      <c r="AM119" s="128"/>
      <c r="AN119" s="128"/>
      <c r="AO119" s="128"/>
      <c r="AP119" s="128"/>
      <c r="AQ119" s="128"/>
      <c r="AR119" s="128"/>
      <c r="AS119" s="128"/>
      <c r="AT119" s="127"/>
      <c r="AU119" s="127"/>
      <c r="AV119" s="127"/>
      <c r="AW119" s="127"/>
      <c r="AX119" s="127"/>
      <c r="AY119" s="127"/>
      <c r="AZ119" s="127"/>
      <c r="BA119" s="127"/>
      <c r="BB119" s="127"/>
      <c r="BC119" s="127"/>
      <c r="BD119" s="127"/>
      <c r="BE119" s="127"/>
      <c r="BF119" s="127"/>
      <c r="BG119" s="127"/>
      <c r="BH119" s="127"/>
      <c r="BI119" s="127"/>
      <c r="BJ119" s="324"/>
      <c r="BK119" s="324"/>
      <c r="BL119" s="324"/>
      <c r="BM119" s="324"/>
      <c r="BN119" s="324"/>
      <c r="BO119" s="324"/>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295"/>
      <c r="DC119" s="295"/>
      <c r="DD119" s="295"/>
      <c r="DE119" s="295"/>
      <c r="DF119" s="295"/>
      <c r="DG119" s="295"/>
      <c r="DH119" s="295"/>
      <c r="DI119" s="295"/>
      <c r="DJ119" s="295"/>
      <c r="DK119" s="295"/>
      <c r="DL119" s="295"/>
      <c r="DM119" s="295"/>
      <c r="DN119" s="295"/>
      <c r="DO119" s="295"/>
      <c r="DP119" s="295"/>
      <c r="DQ119" s="295"/>
      <c r="DR119" s="295"/>
      <c r="DS119" s="295"/>
      <c r="DT119" s="295"/>
      <c r="DU119" s="295"/>
      <c r="DV119" s="295"/>
      <c r="DW119" s="295"/>
      <c r="DX119" s="295"/>
      <c r="DY119" s="295"/>
      <c r="DZ119" s="295"/>
      <c r="EA119" s="295"/>
      <c r="EB119" s="295"/>
      <c r="EC119" s="295"/>
      <c r="ED119" s="295"/>
      <c r="EE119" s="295"/>
      <c r="EF119" s="295"/>
      <c r="EG119" s="295"/>
      <c r="EH119" s="295"/>
      <c r="EI119" s="295"/>
      <c r="EJ119" s="295"/>
      <c r="EK119" s="295"/>
      <c r="EL119" s="295"/>
      <c r="EM119" s="295"/>
      <c r="EN119" s="295"/>
      <c r="EO119" s="295"/>
      <c r="EP119" s="295"/>
      <c r="EQ119" s="295"/>
      <c r="ER119" s="295"/>
      <c r="ES119" s="295"/>
      <c r="ET119" s="295"/>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73"/>
      <c r="HD119" s="73"/>
      <c r="HE119" s="73"/>
      <c r="HF119" s="73"/>
      <c r="HG119" s="73"/>
      <c r="HH119" s="73"/>
      <c r="HI119" s="73"/>
      <c r="HJ119" s="73"/>
      <c r="HK119" s="73"/>
      <c r="HL119" s="73"/>
      <c r="HM119" s="73"/>
      <c r="HN119" s="73"/>
      <c r="HO119" s="73"/>
      <c r="HP119" s="73"/>
      <c r="HQ119" s="73"/>
      <c r="HR119" s="73"/>
      <c r="HS119" s="73"/>
      <c r="HT119" s="73"/>
    </row>
    <row r="120" spans="1:228" s="2" customFormat="1" ht="12.75" customHeight="1">
      <c r="A120" s="14"/>
      <c r="B120" s="108">
        <v>1024</v>
      </c>
      <c r="C120" s="19" t="s">
        <v>99</v>
      </c>
      <c r="D120" s="11">
        <v>4</v>
      </c>
      <c r="E120" s="100">
        <v>4</v>
      </c>
      <c r="F120" s="431"/>
      <c r="G120" s="431"/>
      <c r="H120" s="431"/>
      <c r="I120" s="431"/>
      <c r="J120" s="431"/>
      <c r="K120" s="431"/>
      <c r="L120" s="431"/>
      <c r="M120" s="432"/>
      <c r="N120" s="127"/>
      <c r="O120" s="127"/>
      <c r="P120" s="307"/>
      <c r="Q120" s="307"/>
      <c r="R120" s="282"/>
      <c r="S120" s="282"/>
      <c r="T120" s="318"/>
      <c r="U120" s="127"/>
      <c r="V120" s="127"/>
      <c r="W120" s="127"/>
      <c r="X120" s="127"/>
      <c r="Y120" s="127"/>
      <c r="Z120" s="127"/>
      <c r="AA120" s="127"/>
      <c r="AB120" s="127"/>
      <c r="AC120" s="127"/>
      <c r="AD120" s="127"/>
      <c r="AE120" s="127"/>
      <c r="AF120" s="127"/>
      <c r="AG120" s="127"/>
      <c r="AH120" s="127"/>
      <c r="AI120" s="73"/>
      <c r="AJ120" s="73"/>
      <c r="AK120" s="73"/>
      <c r="AL120" s="73"/>
      <c r="AM120" s="128"/>
      <c r="AN120" s="128"/>
      <c r="AO120" s="128"/>
      <c r="AP120" s="128"/>
      <c r="AQ120" s="128"/>
      <c r="AR120" s="128"/>
      <c r="AS120" s="128"/>
      <c r="AT120" s="127"/>
      <c r="AU120" s="127"/>
      <c r="AV120" s="127"/>
      <c r="AW120" s="127"/>
      <c r="AX120" s="127"/>
      <c r="AY120" s="127"/>
      <c r="AZ120" s="127"/>
      <c r="BA120" s="127"/>
      <c r="BB120" s="127"/>
      <c r="BC120" s="127"/>
      <c r="BD120" s="127"/>
      <c r="BE120" s="127"/>
      <c r="BF120" s="127"/>
      <c r="BG120" s="127"/>
      <c r="BH120" s="127"/>
      <c r="BI120" s="127"/>
      <c r="BJ120" s="324"/>
      <c r="BK120" s="324"/>
      <c r="BL120" s="324"/>
      <c r="BM120" s="324"/>
      <c r="BN120" s="324"/>
      <c r="BO120" s="324"/>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295"/>
      <c r="DC120" s="295"/>
      <c r="DD120" s="295"/>
      <c r="DE120" s="295"/>
      <c r="DF120" s="295"/>
      <c r="DG120" s="295"/>
      <c r="DH120" s="295"/>
      <c r="DI120" s="295"/>
      <c r="DJ120" s="295"/>
      <c r="DK120" s="295"/>
      <c r="DL120" s="295"/>
      <c r="DM120" s="295"/>
      <c r="DN120" s="295"/>
      <c r="DO120" s="295"/>
      <c r="DP120" s="295"/>
      <c r="DQ120" s="295"/>
      <c r="DR120" s="295"/>
      <c r="DS120" s="295"/>
      <c r="DT120" s="295"/>
      <c r="DU120" s="295"/>
      <c r="DV120" s="295"/>
      <c r="DW120" s="295"/>
      <c r="DX120" s="295"/>
      <c r="DY120" s="295"/>
      <c r="DZ120" s="295"/>
      <c r="EA120" s="295"/>
      <c r="EB120" s="295"/>
      <c r="EC120" s="295"/>
      <c r="ED120" s="295"/>
      <c r="EE120" s="295"/>
      <c r="EF120" s="295"/>
      <c r="EG120" s="295"/>
      <c r="EH120" s="295"/>
      <c r="EI120" s="295"/>
      <c r="EJ120" s="295"/>
      <c r="EK120" s="295"/>
      <c r="EL120" s="295"/>
      <c r="EM120" s="295"/>
      <c r="EN120" s="295"/>
      <c r="EO120" s="295"/>
      <c r="EP120" s="295"/>
      <c r="EQ120" s="295"/>
      <c r="ER120" s="295"/>
      <c r="ES120" s="295"/>
      <c r="ET120" s="295"/>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row>
    <row r="121" spans="1:228" s="2" customFormat="1" ht="12.75" customHeight="1">
      <c r="A121" s="14"/>
      <c r="B121" s="107" t="s">
        <v>41</v>
      </c>
      <c r="C121" s="8" t="s">
        <v>42</v>
      </c>
      <c r="D121" s="13">
        <v>8</v>
      </c>
      <c r="E121" s="101">
        <v>8</v>
      </c>
      <c r="F121" s="437"/>
      <c r="G121" s="437"/>
      <c r="H121" s="437"/>
      <c r="I121" s="437"/>
      <c r="J121" s="437"/>
      <c r="K121" s="437"/>
      <c r="L121" s="437"/>
      <c r="M121" s="438"/>
      <c r="N121" s="127"/>
      <c r="O121" s="127"/>
      <c r="P121" s="307"/>
      <c r="Q121" s="307"/>
      <c r="R121" s="282"/>
      <c r="S121" s="282"/>
      <c r="T121" s="318"/>
      <c r="U121" s="127"/>
      <c r="V121" s="127"/>
      <c r="W121" s="127"/>
      <c r="X121" s="127"/>
      <c r="Y121" s="127"/>
      <c r="Z121" s="127"/>
      <c r="AA121" s="127"/>
      <c r="AB121" s="127"/>
      <c r="AC121" s="127"/>
      <c r="AD121" s="127"/>
      <c r="AE121" s="127"/>
      <c r="AF121" s="127"/>
      <c r="AG121" s="127"/>
      <c r="AH121" s="127"/>
      <c r="AI121" s="73"/>
      <c r="AJ121" s="73"/>
      <c r="AK121" s="73"/>
      <c r="AL121" s="73"/>
      <c r="AM121" s="128"/>
      <c r="AN121" s="128"/>
      <c r="AO121" s="128"/>
      <c r="AP121" s="128"/>
      <c r="AQ121" s="128"/>
      <c r="AR121" s="128"/>
      <c r="AS121" s="128"/>
      <c r="AT121" s="127"/>
      <c r="AU121" s="127"/>
      <c r="AV121" s="127"/>
      <c r="AW121" s="127"/>
      <c r="AX121" s="127"/>
      <c r="AY121" s="127"/>
      <c r="AZ121" s="127"/>
      <c r="BA121" s="127"/>
      <c r="BB121" s="127"/>
      <c r="BC121" s="127"/>
      <c r="BD121" s="127"/>
      <c r="BE121" s="127"/>
      <c r="BF121" s="127"/>
      <c r="BG121" s="127"/>
      <c r="BH121" s="127"/>
      <c r="BI121" s="127"/>
      <c r="BJ121" s="324"/>
      <c r="BK121" s="324"/>
      <c r="BL121" s="324"/>
      <c r="BM121" s="324"/>
      <c r="BN121" s="324"/>
      <c r="BO121" s="324"/>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CX121" s="128"/>
      <c r="CY121" s="128"/>
      <c r="CZ121" s="128"/>
      <c r="DA121" s="128"/>
      <c r="DB121" s="295"/>
      <c r="DC121" s="295"/>
      <c r="DD121" s="295"/>
      <c r="DE121" s="295"/>
      <c r="DF121" s="295"/>
      <c r="DG121" s="295"/>
      <c r="DH121" s="295"/>
      <c r="DI121" s="295"/>
      <c r="DJ121" s="295"/>
      <c r="DK121" s="295"/>
      <c r="DL121" s="295"/>
      <c r="DM121" s="295"/>
      <c r="DN121" s="295"/>
      <c r="DO121" s="295"/>
      <c r="DP121" s="295"/>
      <c r="DQ121" s="295"/>
      <c r="DR121" s="295"/>
      <c r="DS121" s="295"/>
      <c r="DT121" s="295"/>
      <c r="DU121" s="295"/>
      <c r="DV121" s="295"/>
      <c r="DW121" s="295"/>
      <c r="DX121" s="295"/>
      <c r="DY121" s="295"/>
      <c r="DZ121" s="295"/>
      <c r="EA121" s="295"/>
      <c r="EB121" s="295"/>
      <c r="EC121" s="295"/>
      <c r="ED121" s="295"/>
      <c r="EE121" s="295"/>
      <c r="EF121" s="295"/>
      <c r="EG121" s="295"/>
      <c r="EH121" s="295"/>
      <c r="EI121" s="295"/>
      <c r="EJ121" s="295"/>
      <c r="EK121" s="295"/>
      <c r="EL121" s="295"/>
      <c r="EM121" s="295"/>
      <c r="EN121" s="295"/>
      <c r="EO121" s="295"/>
      <c r="EP121" s="295"/>
      <c r="EQ121" s="295"/>
      <c r="ER121" s="295"/>
      <c r="ES121" s="295"/>
      <c r="ET121" s="295"/>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c r="HA121" s="73"/>
      <c r="HB121" s="73"/>
      <c r="HC121" s="73"/>
      <c r="HD121" s="73"/>
      <c r="HE121" s="73"/>
      <c r="HF121" s="73"/>
      <c r="HG121" s="73"/>
      <c r="HH121" s="73"/>
      <c r="HI121" s="73"/>
      <c r="HJ121" s="73"/>
      <c r="HK121" s="73"/>
      <c r="HL121" s="73"/>
      <c r="HM121" s="73"/>
      <c r="HN121" s="73"/>
      <c r="HO121" s="73"/>
      <c r="HP121" s="73"/>
      <c r="HQ121" s="73"/>
      <c r="HR121" s="73"/>
      <c r="HS121" s="73"/>
      <c r="HT121" s="73"/>
    </row>
    <row r="122" spans="1:228" s="2" customFormat="1" ht="12.75" customHeight="1">
      <c r="A122" s="75"/>
      <c r="B122" s="108">
        <v>1025</v>
      </c>
      <c r="C122" s="19" t="s">
        <v>100</v>
      </c>
      <c r="D122" s="11">
        <v>4</v>
      </c>
      <c r="E122" s="100">
        <v>4</v>
      </c>
      <c r="F122" s="431"/>
      <c r="G122" s="431"/>
      <c r="H122" s="431"/>
      <c r="I122" s="431"/>
      <c r="J122" s="431"/>
      <c r="K122" s="431"/>
      <c r="L122" s="431"/>
      <c r="M122" s="432"/>
      <c r="N122" s="127"/>
      <c r="O122" s="127"/>
      <c r="P122" s="327"/>
      <c r="Q122" s="307"/>
      <c r="R122" s="282"/>
      <c r="S122" s="282"/>
      <c r="T122" s="318"/>
      <c r="U122" s="127"/>
      <c r="V122" s="127"/>
      <c r="W122" s="127"/>
      <c r="X122" s="127"/>
      <c r="Y122" s="127"/>
      <c r="Z122" s="127"/>
      <c r="AA122" s="127"/>
      <c r="AB122" s="127"/>
      <c r="AC122" s="127"/>
      <c r="AD122" s="127"/>
      <c r="AE122" s="127"/>
      <c r="AF122" s="127"/>
      <c r="AG122" s="127"/>
      <c r="AH122" s="127"/>
      <c r="AI122" s="73"/>
      <c r="AJ122" s="73"/>
      <c r="AK122" s="73"/>
      <c r="AL122" s="73"/>
      <c r="AM122" s="128"/>
      <c r="AN122" s="128"/>
      <c r="AO122" s="128"/>
      <c r="AP122" s="128"/>
      <c r="AQ122" s="128"/>
      <c r="AR122" s="128"/>
      <c r="AS122" s="128"/>
      <c r="AT122" s="127"/>
      <c r="AU122" s="127"/>
      <c r="AV122" s="127"/>
      <c r="AW122" s="127"/>
      <c r="AX122" s="127"/>
      <c r="AY122" s="127"/>
      <c r="AZ122" s="127"/>
      <c r="BA122" s="127"/>
      <c r="BB122" s="127"/>
      <c r="BC122" s="127"/>
      <c r="BD122" s="127"/>
      <c r="BE122" s="127"/>
      <c r="BF122" s="127"/>
      <c r="BG122" s="127"/>
      <c r="BH122" s="127"/>
      <c r="BI122" s="127"/>
      <c r="BJ122" s="324"/>
      <c r="BK122" s="324"/>
      <c r="BL122" s="324"/>
      <c r="BM122" s="324"/>
      <c r="BN122" s="324"/>
      <c r="BO122" s="324"/>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295"/>
      <c r="DC122" s="295"/>
      <c r="DD122" s="295"/>
      <c r="DE122" s="295"/>
      <c r="DF122" s="295"/>
      <c r="DG122" s="295"/>
      <c r="DH122" s="295"/>
      <c r="DI122" s="295"/>
      <c r="DJ122" s="295"/>
      <c r="DK122" s="295"/>
      <c r="DL122" s="295"/>
      <c r="DM122" s="295"/>
      <c r="DN122" s="295"/>
      <c r="DO122" s="295"/>
      <c r="DP122" s="295"/>
      <c r="DQ122" s="295"/>
      <c r="DR122" s="295"/>
      <c r="DS122" s="295"/>
      <c r="DT122" s="295"/>
      <c r="DU122" s="295"/>
      <c r="DV122" s="295"/>
      <c r="DW122" s="295"/>
      <c r="DX122" s="295"/>
      <c r="DY122" s="295"/>
      <c r="DZ122" s="295"/>
      <c r="EA122" s="295"/>
      <c r="EB122" s="295"/>
      <c r="EC122" s="295"/>
      <c r="ED122" s="295"/>
      <c r="EE122" s="295"/>
      <c r="EF122" s="295"/>
      <c r="EG122" s="295"/>
      <c r="EH122" s="295"/>
      <c r="EI122" s="295"/>
      <c r="EJ122" s="295"/>
      <c r="EK122" s="295"/>
      <c r="EL122" s="295"/>
      <c r="EM122" s="295"/>
      <c r="EN122" s="295"/>
      <c r="EO122" s="295"/>
      <c r="EP122" s="295"/>
      <c r="EQ122" s="295"/>
      <c r="ER122" s="295"/>
      <c r="ES122" s="295"/>
      <c r="ET122" s="295"/>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c r="HA122" s="73"/>
      <c r="HB122" s="73"/>
      <c r="HC122" s="73"/>
      <c r="HD122" s="73"/>
      <c r="HE122" s="73"/>
      <c r="HF122" s="73"/>
      <c r="HG122" s="73"/>
      <c r="HH122" s="73"/>
      <c r="HI122" s="73"/>
      <c r="HJ122" s="73"/>
      <c r="HK122" s="73"/>
      <c r="HL122" s="73"/>
      <c r="HM122" s="73"/>
      <c r="HN122" s="73"/>
      <c r="HO122" s="73"/>
      <c r="HP122" s="73"/>
      <c r="HQ122" s="73"/>
      <c r="HR122" s="73"/>
      <c r="HS122" s="73"/>
      <c r="HT122" s="73"/>
    </row>
    <row r="123" spans="1:228" s="2" customFormat="1" ht="12.75" customHeight="1">
      <c r="A123" s="75"/>
      <c r="B123" s="108">
        <v>1026</v>
      </c>
      <c r="C123" s="19" t="s">
        <v>101</v>
      </c>
      <c r="D123" s="11">
        <v>4</v>
      </c>
      <c r="E123" s="100">
        <v>4</v>
      </c>
      <c r="F123" s="431"/>
      <c r="G123" s="431"/>
      <c r="H123" s="431"/>
      <c r="I123" s="431"/>
      <c r="J123" s="431"/>
      <c r="K123" s="431"/>
      <c r="L123" s="431"/>
      <c r="M123" s="432"/>
      <c r="N123" s="127"/>
      <c r="O123" s="127"/>
      <c r="P123" s="327"/>
      <c r="Q123" s="327"/>
      <c r="R123" s="328"/>
      <c r="S123" s="328"/>
      <c r="T123" s="329"/>
      <c r="U123" s="324"/>
      <c r="V123" s="324"/>
      <c r="W123" s="324"/>
      <c r="X123" s="324"/>
      <c r="Y123" s="324"/>
      <c r="Z123" s="324"/>
      <c r="AA123" s="324"/>
      <c r="AB123" s="324"/>
      <c r="AC123" s="324"/>
      <c r="AD123" s="324"/>
      <c r="AE123" s="324"/>
      <c r="AF123" s="324"/>
      <c r="AG123" s="324"/>
      <c r="AH123" s="324"/>
      <c r="AI123" s="73"/>
      <c r="AJ123" s="73"/>
      <c r="AK123" s="73"/>
      <c r="AL123" s="73"/>
      <c r="AM123" s="128"/>
      <c r="AN123" s="128"/>
      <c r="AO123" s="128"/>
      <c r="AP123" s="128"/>
      <c r="AQ123" s="128"/>
      <c r="AR123" s="128"/>
      <c r="AS123" s="128"/>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324"/>
      <c r="BO123" s="324"/>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c r="CX123" s="128"/>
      <c r="CY123" s="128"/>
      <c r="CZ123" s="128"/>
      <c r="DA123" s="128"/>
      <c r="DB123" s="295"/>
      <c r="DC123" s="295"/>
      <c r="DD123" s="295"/>
      <c r="DE123" s="295"/>
      <c r="DF123" s="295"/>
      <c r="DG123" s="295"/>
      <c r="DH123" s="295"/>
      <c r="DI123" s="295"/>
      <c r="DJ123" s="295"/>
      <c r="DK123" s="295"/>
      <c r="DL123" s="295"/>
      <c r="DM123" s="295"/>
      <c r="DN123" s="295"/>
      <c r="DO123" s="295"/>
      <c r="DP123" s="295"/>
      <c r="DQ123" s="295"/>
      <c r="DR123" s="295"/>
      <c r="DS123" s="295"/>
      <c r="DT123" s="295"/>
      <c r="DU123" s="295"/>
      <c r="DV123" s="295"/>
      <c r="DW123" s="295"/>
      <c r="DX123" s="295"/>
      <c r="DY123" s="295"/>
      <c r="DZ123" s="295"/>
      <c r="EA123" s="295"/>
      <c r="EB123" s="295"/>
      <c r="EC123" s="295"/>
      <c r="ED123" s="295"/>
      <c r="EE123" s="295"/>
      <c r="EF123" s="295"/>
      <c r="EG123" s="295"/>
      <c r="EH123" s="295"/>
      <c r="EI123" s="295"/>
      <c r="EJ123" s="295"/>
      <c r="EK123" s="295"/>
      <c r="EL123" s="295"/>
      <c r="EM123" s="295"/>
      <c r="EN123" s="295"/>
      <c r="EO123" s="295"/>
      <c r="EP123" s="295"/>
      <c r="EQ123" s="295"/>
      <c r="ER123" s="295"/>
      <c r="ES123" s="295"/>
      <c r="ET123" s="295"/>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c r="HR123" s="73"/>
      <c r="HS123" s="73"/>
      <c r="HT123" s="73"/>
    </row>
    <row r="124" spans="1:228" s="2" customFormat="1" ht="12.75" customHeight="1">
      <c r="A124" s="75"/>
      <c r="B124" s="107" t="s">
        <v>43</v>
      </c>
      <c r="C124" s="8" t="s">
        <v>102</v>
      </c>
      <c r="D124" s="13" t="s">
        <v>12</v>
      </c>
      <c r="E124" s="101">
        <v>30</v>
      </c>
      <c r="F124" s="437"/>
      <c r="G124" s="437"/>
      <c r="H124" s="437"/>
      <c r="I124" s="437"/>
      <c r="J124" s="437"/>
      <c r="K124" s="437"/>
      <c r="L124" s="437"/>
      <c r="M124" s="438"/>
      <c r="N124" s="127"/>
      <c r="O124" s="127"/>
      <c r="P124" s="327"/>
      <c r="Q124" s="327"/>
      <c r="R124" s="328"/>
      <c r="S124" s="328"/>
      <c r="T124" s="329"/>
      <c r="U124" s="324"/>
      <c r="V124" s="324"/>
      <c r="W124" s="324"/>
      <c r="X124" s="324"/>
      <c r="Y124" s="324"/>
      <c r="Z124" s="324"/>
      <c r="AA124" s="324"/>
      <c r="AB124" s="324"/>
      <c r="AC124" s="324"/>
      <c r="AD124" s="324"/>
      <c r="AE124" s="324"/>
      <c r="AF124" s="324"/>
      <c r="AG124" s="324"/>
      <c r="AH124" s="324"/>
      <c r="AI124" s="73"/>
      <c r="AJ124" s="73"/>
      <c r="AK124" s="73"/>
      <c r="AL124" s="73"/>
      <c r="AM124" s="128"/>
      <c r="AN124" s="128"/>
      <c r="AO124" s="128"/>
      <c r="AP124" s="128"/>
      <c r="AQ124" s="128"/>
      <c r="AR124" s="128"/>
      <c r="AS124" s="128"/>
      <c r="AT124" s="324"/>
      <c r="AU124" s="324"/>
      <c r="AV124" s="324"/>
      <c r="AW124" s="324"/>
      <c r="AX124" s="324"/>
      <c r="AY124" s="324"/>
      <c r="AZ124" s="324"/>
      <c r="BA124" s="324"/>
      <c r="BB124" s="324"/>
      <c r="BC124" s="324"/>
      <c r="BD124" s="324"/>
      <c r="BE124" s="324"/>
      <c r="BF124" s="324"/>
      <c r="BG124" s="324"/>
      <c r="BH124" s="324"/>
      <c r="BI124" s="324"/>
      <c r="BJ124" s="324"/>
      <c r="BK124" s="324"/>
      <c r="BL124" s="324"/>
      <c r="BM124" s="324"/>
      <c r="BN124" s="324"/>
      <c r="BO124" s="324"/>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295"/>
      <c r="DC124" s="295"/>
      <c r="DD124" s="295"/>
      <c r="DE124" s="295"/>
      <c r="DF124" s="295"/>
      <c r="DG124" s="295"/>
      <c r="DH124" s="295"/>
      <c r="DI124" s="295"/>
      <c r="DJ124" s="295"/>
      <c r="DK124" s="295"/>
      <c r="DL124" s="295"/>
      <c r="DM124" s="295"/>
      <c r="DN124" s="295"/>
      <c r="DO124" s="295"/>
      <c r="DP124" s="295"/>
      <c r="DQ124" s="295"/>
      <c r="DR124" s="295"/>
      <c r="DS124" s="295"/>
      <c r="DT124" s="295"/>
      <c r="DU124" s="295"/>
      <c r="DV124" s="295"/>
      <c r="DW124" s="295"/>
      <c r="DX124" s="295"/>
      <c r="DY124" s="295"/>
      <c r="DZ124" s="295"/>
      <c r="EA124" s="295"/>
      <c r="EB124" s="295"/>
      <c r="EC124" s="295"/>
      <c r="ED124" s="295"/>
      <c r="EE124" s="295"/>
      <c r="EF124" s="295"/>
      <c r="EG124" s="295"/>
      <c r="EH124" s="295"/>
      <c r="EI124" s="295"/>
      <c r="EJ124" s="295"/>
      <c r="EK124" s="295"/>
      <c r="EL124" s="295"/>
      <c r="EM124" s="295"/>
      <c r="EN124" s="295"/>
      <c r="EO124" s="295"/>
      <c r="EP124" s="295"/>
      <c r="EQ124" s="295"/>
      <c r="ER124" s="295"/>
      <c r="ES124" s="295"/>
      <c r="ET124" s="295"/>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c r="HA124" s="73"/>
      <c r="HB124" s="73"/>
      <c r="HC124" s="73"/>
      <c r="HD124" s="73"/>
      <c r="HE124" s="73"/>
      <c r="HF124" s="73"/>
      <c r="HG124" s="73"/>
      <c r="HH124" s="73"/>
      <c r="HI124" s="73"/>
      <c r="HJ124" s="73"/>
      <c r="HK124" s="73"/>
      <c r="HL124" s="73"/>
      <c r="HM124" s="73"/>
      <c r="HN124" s="73"/>
      <c r="HO124" s="73"/>
      <c r="HP124" s="73"/>
      <c r="HQ124" s="73"/>
      <c r="HR124" s="73"/>
      <c r="HS124" s="73"/>
      <c r="HT124" s="73"/>
    </row>
    <row r="125" spans="1:228" s="2" customFormat="1" ht="12.75" customHeight="1">
      <c r="A125" s="75"/>
      <c r="B125" s="106">
        <v>1027</v>
      </c>
      <c r="C125" s="16" t="s">
        <v>103</v>
      </c>
      <c r="D125" s="9" t="s">
        <v>12</v>
      </c>
      <c r="E125" s="197">
        <v>30</v>
      </c>
      <c r="F125" s="431"/>
      <c r="G125" s="431"/>
      <c r="H125" s="431"/>
      <c r="I125" s="431"/>
      <c r="J125" s="431"/>
      <c r="K125" s="431"/>
      <c r="L125" s="431"/>
      <c r="M125" s="432"/>
      <c r="N125" s="127"/>
      <c r="O125" s="127"/>
      <c r="P125" s="327"/>
      <c r="Q125" s="327"/>
      <c r="R125" s="328"/>
      <c r="S125" s="324"/>
      <c r="T125" s="324"/>
      <c r="U125" s="324"/>
      <c r="V125" s="324"/>
      <c r="W125" s="324"/>
      <c r="X125" s="324"/>
      <c r="Y125" s="324"/>
      <c r="Z125" s="324"/>
      <c r="AA125" s="324"/>
      <c r="AB125" s="324"/>
      <c r="AC125" s="324"/>
      <c r="AD125" s="324"/>
      <c r="AE125" s="324"/>
      <c r="AF125" s="324"/>
      <c r="AG125" s="324"/>
      <c r="AH125" s="324"/>
      <c r="AI125" s="73"/>
      <c r="AJ125" s="73"/>
      <c r="AK125" s="73"/>
      <c r="AL125" s="73"/>
      <c r="AM125" s="128"/>
      <c r="AN125" s="128"/>
      <c r="AO125" s="128"/>
      <c r="AP125" s="128"/>
      <c r="AQ125" s="128"/>
      <c r="AR125" s="128"/>
      <c r="AS125" s="128"/>
      <c r="AT125" s="324"/>
      <c r="AU125" s="324"/>
      <c r="AV125" s="324"/>
      <c r="AW125" s="324"/>
      <c r="AX125" s="324"/>
      <c r="AY125" s="324"/>
      <c r="AZ125" s="324"/>
      <c r="BA125" s="324"/>
      <c r="BB125" s="324"/>
      <c r="BC125" s="324"/>
      <c r="BD125" s="324"/>
      <c r="BE125" s="324"/>
      <c r="BF125" s="324"/>
      <c r="BG125" s="324"/>
      <c r="BH125" s="324"/>
      <c r="BI125" s="324"/>
      <c r="BJ125" s="324"/>
      <c r="BK125" s="324"/>
      <c r="BL125" s="324"/>
      <c r="BM125" s="324"/>
      <c r="BN125" s="324"/>
      <c r="BO125" s="324"/>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295"/>
      <c r="DC125" s="295"/>
      <c r="DD125" s="295"/>
      <c r="DE125" s="295"/>
      <c r="DF125" s="295"/>
      <c r="DG125" s="295"/>
      <c r="DH125" s="295"/>
      <c r="DI125" s="295"/>
      <c r="DJ125" s="295"/>
      <c r="DK125" s="295"/>
      <c r="DL125" s="295"/>
      <c r="DM125" s="295"/>
      <c r="DN125" s="295"/>
      <c r="DO125" s="295"/>
      <c r="DP125" s="295"/>
      <c r="DQ125" s="295"/>
      <c r="DR125" s="295"/>
      <c r="DS125" s="295"/>
      <c r="DT125" s="295"/>
      <c r="DU125" s="295"/>
      <c r="DV125" s="295"/>
      <c r="DW125" s="295"/>
      <c r="DX125" s="295"/>
      <c r="DY125" s="295"/>
      <c r="DZ125" s="295"/>
      <c r="EA125" s="295"/>
      <c r="EB125" s="295"/>
      <c r="EC125" s="295"/>
      <c r="ED125" s="295"/>
      <c r="EE125" s="295"/>
      <c r="EF125" s="295"/>
      <c r="EG125" s="295"/>
      <c r="EH125" s="295"/>
      <c r="EI125" s="295"/>
      <c r="EJ125" s="295"/>
      <c r="EK125" s="295"/>
      <c r="EL125" s="295"/>
      <c r="EM125" s="295"/>
      <c r="EN125" s="295"/>
      <c r="EO125" s="295"/>
      <c r="EP125" s="295"/>
      <c r="EQ125" s="295"/>
      <c r="ER125" s="295"/>
      <c r="ES125" s="295"/>
      <c r="ET125" s="295"/>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c r="HR125" s="73"/>
      <c r="HS125" s="73"/>
      <c r="HT125" s="73"/>
    </row>
    <row r="126" spans="1:228" s="2" customFormat="1" ht="12.75" customHeight="1">
      <c r="A126" s="75"/>
      <c r="B126" s="106">
        <v>1028</v>
      </c>
      <c r="C126" s="16" t="s">
        <v>176</v>
      </c>
      <c r="D126" s="9" t="s">
        <v>12</v>
      </c>
      <c r="E126" s="197">
        <v>30</v>
      </c>
      <c r="F126" s="431"/>
      <c r="G126" s="431"/>
      <c r="H126" s="431"/>
      <c r="I126" s="431"/>
      <c r="J126" s="431"/>
      <c r="K126" s="431"/>
      <c r="L126" s="431"/>
      <c r="M126" s="432"/>
      <c r="N126" s="127"/>
      <c r="O126" s="127"/>
      <c r="P126" s="327"/>
      <c r="Q126" s="327"/>
      <c r="R126" s="328"/>
      <c r="S126" s="324"/>
      <c r="T126" s="324"/>
      <c r="U126" s="324"/>
      <c r="V126" s="324"/>
      <c r="W126" s="324"/>
      <c r="X126" s="324"/>
      <c r="Y126" s="324"/>
      <c r="Z126" s="324"/>
      <c r="AA126" s="324"/>
      <c r="AB126" s="324"/>
      <c r="AC126" s="324"/>
      <c r="AD126" s="324"/>
      <c r="AE126" s="324"/>
      <c r="AF126" s="324"/>
      <c r="AG126" s="324"/>
      <c r="AH126" s="324"/>
      <c r="AI126" s="73"/>
      <c r="AJ126" s="73"/>
      <c r="AK126" s="73"/>
      <c r="AL126" s="73"/>
      <c r="AM126" s="128"/>
      <c r="AN126" s="128"/>
      <c r="AO126" s="128"/>
      <c r="AP126" s="128"/>
      <c r="AQ126" s="128"/>
      <c r="AR126" s="128"/>
      <c r="AS126" s="128"/>
      <c r="AT126" s="324"/>
      <c r="AU126" s="324"/>
      <c r="AV126" s="324"/>
      <c r="AW126" s="324"/>
      <c r="AX126" s="324"/>
      <c r="AY126" s="324"/>
      <c r="AZ126" s="324"/>
      <c r="BA126" s="324"/>
      <c r="BB126" s="324"/>
      <c r="BC126" s="324"/>
      <c r="BD126" s="324"/>
      <c r="BE126" s="324"/>
      <c r="BF126" s="324"/>
      <c r="BG126" s="324"/>
      <c r="BH126" s="324"/>
      <c r="BI126" s="324"/>
      <c r="BJ126" s="324"/>
      <c r="BK126" s="324"/>
      <c r="BL126" s="324"/>
      <c r="BM126" s="324"/>
      <c r="BN126" s="324"/>
      <c r="BO126" s="324"/>
      <c r="BP126" s="128"/>
      <c r="BQ126" s="128"/>
      <c r="BR126" s="128"/>
      <c r="BS126" s="128"/>
      <c r="BT126" s="128"/>
      <c r="BU126" s="128"/>
      <c r="BV126" s="128"/>
      <c r="BW126" s="128"/>
      <c r="BX126" s="128"/>
      <c r="BY126" s="128"/>
      <c r="BZ126" s="128"/>
      <c r="CA126" s="128"/>
      <c r="CB126" s="128"/>
      <c r="CC126" s="128"/>
      <c r="CD126" s="128"/>
      <c r="CE126" s="128"/>
      <c r="CF126" s="128"/>
      <c r="CG126" s="128"/>
      <c r="CH126" s="128"/>
      <c r="CI126" s="128"/>
      <c r="CJ126" s="128"/>
      <c r="CK126" s="128"/>
      <c r="CL126" s="128"/>
      <c r="CM126" s="128"/>
      <c r="CN126" s="128"/>
      <c r="CO126" s="128"/>
      <c r="CP126" s="128"/>
      <c r="CQ126" s="128"/>
      <c r="CR126" s="128"/>
      <c r="CS126" s="128"/>
      <c r="CT126" s="128"/>
      <c r="CU126" s="128"/>
      <c r="CV126" s="128"/>
      <c r="CW126" s="128"/>
      <c r="CX126" s="128"/>
      <c r="CY126" s="128"/>
      <c r="CZ126" s="128"/>
      <c r="DA126" s="128"/>
      <c r="DB126" s="295"/>
      <c r="DC126" s="295"/>
      <c r="DD126" s="295"/>
      <c r="DE126" s="295"/>
      <c r="DF126" s="295"/>
      <c r="DG126" s="295"/>
      <c r="DH126" s="295"/>
      <c r="DI126" s="295"/>
      <c r="DJ126" s="295"/>
      <c r="DK126" s="295"/>
      <c r="DL126" s="295"/>
      <c r="DM126" s="295"/>
      <c r="DN126" s="295"/>
      <c r="DO126" s="295"/>
      <c r="DP126" s="295"/>
      <c r="DQ126" s="295"/>
      <c r="DR126" s="295"/>
      <c r="DS126" s="295"/>
      <c r="DT126" s="295"/>
      <c r="DU126" s="295"/>
      <c r="DV126" s="295"/>
      <c r="DW126" s="295"/>
      <c r="DX126" s="295"/>
      <c r="DY126" s="295"/>
      <c r="DZ126" s="295"/>
      <c r="EA126" s="295"/>
      <c r="EB126" s="295"/>
      <c r="EC126" s="295"/>
      <c r="ED126" s="295"/>
      <c r="EE126" s="295"/>
      <c r="EF126" s="295"/>
      <c r="EG126" s="295"/>
      <c r="EH126" s="295"/>
      <c r="EI126" s="295"/>
      <c r="EJ126" s="295"/>
      <c r="EK126" s="295"/>
      <c r="EL126" s="295"/>
      <c r="EM126" s="295"/>
      <c r="EN126" s="295"/>
      <c r="EO126" s="295"/>
      <c r="EP126" s="295"/>
      <c r="EQ126" s="295"/>
      <c r="ER126" s="295"/>
      <c r="ES126" s="295"/>
      <c r="ET126" s="295"/>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row>
    <row r="127" spans="1:228" s="2" customFormat="1" ht="12.75" customHeight="1">
      <c r="A127" s="75"/>
      <c r="B127" s="106">
        <v>1029</v>
      </c>
      <c r="C127" s="16" t="s">
        <v>104</v>
      </c>
      <c r="D127" s="9" t="s">
        <v>12</v>
      </c>
      <c r="E127" s="197">
        <v>30</v>
      </c>
      <c r="F127" s="431"/>
      <c r="G127" s="431"/>
      <c r="H127" s="431"/>
      <c r="I127" s="431"/>
      <c r="J127" s="431"/>
      <c r="K127" s="431"/>
      <c r="L127" s="431"/>
      <c r="M127" s="432"/>
      <c r="N127" s="127"/>
      <c r="O127" s="127"/>
      <c r="P127" s="327"/>
      <c r="Q127" s="327"/>
      <c r="R127" s="328"/>
      <c r="S127" s="324"/>
      <c r="T127" s="324"/>
      <c r="U127" s="324"/>
      <c r="V127" s="324"/>
      <c r="W127" s="324"/>
      <c r="X127" s="324"/>
      <c r="Y127" s="324"/>
      <c r="Z127" s="324"/>
      <c r="AA127" s="324"/>
      <c r="AB127" s="324"/>
      <c r="AC127" s="324"/>
      <c r="AD127" s="324"/>
      <c r="AE127" s="324"/>
      <c r="AF127" s="324"/>
      <c r="AG127" s="324"/>
      <c r="AH127" s="324"/>
      <c r="AI127" s="73"/>
      <c r="AJ127" s="73"/>
      <c r="AK127" s="73"/>
      <c r="AL127" s="73"/>
      <c r="AM127" s="128"/>
      <c r="AN127" s="128"/>
      <c r="AO127" s="128"/>
      <c r="AP127" s="128"/>
      <c r="AQ127" s="128"/>
      <c r="AR127" s="128"/>
      <c r="AS127" s="128"/>
      <c r="AT127" s="324"/>
      <c r="AU127" s="324"/>
      <c r="AV127" s="324"/>
      <c r="AW127" s="324"/>
      <c r="AX127" s="324"/>
      <c r="AY127" s="324"/>
      <c r="AZ127" s="324"/>
      <c r="BA127" s="324"/>
      <c r="BB127" s="324"/>
      <c r="BC127" s="324"/>
      <c r="BD127" s="324"/>
      <c r="BE127" s="324"/>
      <c r="BF127" s="324"/>
      <c r="BG127" s="324"/>
      <c r="BH127" s="324"/>
      <c r="BI127" s="324"/>
      <c r="BJ127" s="324"/>
      <c r="BK127" s="324"/>
      <c r="BL127" s="324"/>
      <c r="BM127" s="324"/>
      <c r="BN127" s="324"/>
      <c r="BO127" s="324"/>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c r="DB127" s="295"/>
      <c r="DC127" s="295"/>
      <c r="DD127" s="295"/>
      <c r="DE127" s="295"/>
      <c r="DF127" s="295"/>
      <c r="DG127" s="295"/>
      <c r="DH127" s="295"/>
      <c r="DI127" s="295"/>
      <c r="DJ127" s="295"/>
      <c r="DK127" s="295"/>
      <c r="DL127" s="295"/>
      <c r="DM127" s="295"/>
      <c r="DN127" s="295"/>
      <c r="DO127" s="295"/>
      <c r="DP127" s="295"/>
      <c r="DQ127" s="295"/>
      <c r="DR127" s="295"/>
      <c r="DS127" s="295"/>
      <c r="DT127" s="295"/>
      <c r="DU127" s="295"/>
      <c r="DV127" s="295"/>
      <c r="DW127" s="295"/>
      <c r="DX127" s="295"/>
      <c r="DY127" s="295"/>
      <c r="DZ127" s="295"/>
      <c r="EA127" s="295"/>
      <c r="EB127" s="295"/>
      <c r="EC127" s="295"/>
      <c r="ED127" s="295"/>
      <c r="EE127" s="295"/>
      <c r="EF127" s="295"/>
      <c r="EG127" s="295"/>
      <c r="EH127" s="295"/>
      <c r="EI127" s="295"/>
      <c r="EJ127" s="295"/>
      <c r="EK127" s="295"/>
      <c r="EL127" s="295"/>
      <c r="EM127" s="295"/>
      <c r="EN127" s="295"/>
      <c r="EO127" s="295"/>
      <c r="EP127" s="295"/>
      <c r="EQ127" s="295"/>
      <c r="ER127" s="295"/>
      <c r="ES127" s="295"/>
      <c r="ET127" s="295"/>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c r="HA127" s="73"/>
      <c r="HB127" s="73"/>
      <c r="HC127" s="73"/>
      <c r="HD127" s="73"/>
      <c r="HE127" s="73"/>
      <c r="HF127" s="73"/>
      <c r="HG127" s="73"/>
      <c r="HH127" s="73"/>
      <c r="HI127" s="73"/>
      <c r="HJ127" s="73"/>
      <c r="HK127" s="73"/>
      <c r="HL127" s="73"/>
      <c r="HM127" s="73"/>
      <c r="HN127" s="73"/>
      <c r="HO127" s="73"/>
      <c r="HP127" s="73"/>
      <c r="HQ127" s="73"/>
      <c r="HR127" s="73"/>
      <c r="HS127" s="73"/>
      <c r="HT127" s="73"/>
    </row>
    <row r="128" spans="1:228" s="2" customFormat="1" ht="12.75" customHeight="1">
      <c r="A128" s="429" t="s">
        <v>105</v>
      </c>
      <c r="B128" s="105" t="s">
        <v>44</v>
      </c>
      <c r="C128" s="8" t="s">
        <v>25</v>
      </c>
      <c r="D128" s="13">
        <v>8</v>
      </c>
      <c r="E128" s="101">
        <v>12</v>
      </c>
      <c r="F128" s="443"/>
      <c r="G128" s="443"/>
      <c r="H128" s="443"/>
      <c r="I128" s="443"/>
      <c r="J128" s="443"/>
      <c r="K128" s="443"/>
      <c r="L128" s="443"/>
      <c r="M128" s="444"/>
      <c r="N128" s="294"/>
      <c r="O128" s="127"/>
      <c r="P128" s="327"/>
      <c r="Q128" s="327"/>
      <c r="R128" s="328"/>
      <c r="S128" s="324"/>
      <c r="T128" s="324"/>
      <c r="U128" s="324"/>
      <c r="V128" s="324"/>
      <c r="W128" s="324"/>
      <c r="X128" s="324"/>
      <c r="Y128" s="324"/>
      <c r="Z128" s="324"/>
      <c r="AA128" s="324"/>
      <c r="AB128" s="324"/>
      <c r="AC128" s="324"/>
      <c r="AD128" s="324"/>
      <c r="AE128" s="324"/>
      <c r="AF128" s="324"/>
      <c r="AG128" s="324"/>
      <c r="AH128" s="324"/>
      <c r="AI128" s="73"/>
      <c r="AJ128" s="73"/>
      <c r="AK128" s="73"/>
      <c r="AL128" s="73"/>
      <c r="AM128" s="128"/>
      <c r="AN128" s="128"/>
      <c r="AO128" s="128"/>
      <c r="AP128" s="128"/>
      <c r="AQ128" s="128"/>
      <c r="AR128" s="128"/>
      <c r="AS128" s="128"/>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128"/>
      <c r="BQ128" s="128"/>
      <c r="BR128" s="128"/>
      <c r="BS128" s="128"/>
      <c r="BT128" s="128"/>
      <c r="BU128" s="128"/>
      <c r="BV128" s="128"/>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c r="CW128" s="128"/>
      <c r="CX128" s="128"/>
      <c r="CY128" s="128"/>
      <c r="CZ128" s="128"/>
      <c r="DA128" s="128"/>
      <c r="DB128" s="295"/>
      <c r="DC128" s="295"/>
      <c r="DD128" s="295"/>
      <c r="DE128" s="295"/>
      <c r="DF128" s="295"/>
      <c r="DG128" s="295"/>
      <c r="DH128" s="295"/>
      <c r="DI128" s="295"/>
      <c r="DJ128" s="295"/>
      <c r="DK128" s="295"/>
      <c r="DL128" s="295"/>
      <c r="DM128" s="295"/>
      <c r="DN128" s="295"/>
      <c r="DO128" s="295"/>
      <c r="DP128" s="295"/>
      <c r="DQ128" s="295"/>
      <c r="DR128" s="295"/>
      <c r="DS128" s="295"/>
      <c r="DT128" s="295"/>
      <c r="DU128" s="295"/>
      <c r="DV128" s="295"/>
      <c r="DW128" s="295"/>
      <c r="DX128" s="295"/>
      <c r="DY128" s="295"/>
      <c r="DZ128" s="295"/>
      <c r="EA128" s="295"/>
      <c r="EB128" s="295"/>
      <c r="EC128" s="295"/>
      <c r="ED128" s="295"/>
      <c r="EE128" s="295"/>
      <c r="EF128" s="295"/>
      <c r="EG128" s="295"/>
      <c r="EH128" s="295"/>
      <c r="EI128" s="295"/>
      <c r="EJ128" s="295"/>
      <c r="EK128" s="295"/>
      <c r="EL128" s="295"/>
      <c r="EM128" s="295"/>
      <c r="EN128" s="295"/>
      <c r="EO128" s="295"/>
      <c r="EP128" s="295"/>
      <c r="EQ128" s="295"/>
      <c r="ER128" s="295"/>
      <c r="ES128" s="295"/>
      <c r="ET128" s="295"/>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73"/>
      <c r="GM128" s="73"/>
      <c r="GN128" s="73"/>
      <c r="GO128" s="73"/>
      <c r="GP128" s="73"/>
      <c r="GQ128" s="73"/>
      <c r="GR128" s="73"/>
      <c r="GS128" s="73"/>
      <c r="GT128" s="73"/>
      <c r="GU128" s="73"/>
      <c r="GV128" s="73"/>
      <c r="GW128" s="73"/>
      <c r="GX128" s="73"/>
      <c r="GY128" s="73"/>
      <c r="GZ128" s="73"/>
      <c r="HA128" s="73"/>
      <c r="HB128" s="73"/>
      <c r="HC128" s="73"/>
      <c r="HD128" s="73"/>
      <c r="HE128" s="73"/>
      <c r="HF128" s="73"/>
      <c r="HG128" s="73"/>
      <c r="HH128" s="73"/>
      <c r="HI128" s="73"/>
      <c r="HJ128" s="73"/>
      <c r="HK128" s="73"/>
      <c r="HL128" s="73"/>
      <c r="HM128" s="73"/>
      <c r="HN128" s="73"/>
      <c r="HO128" s="73"/>
      <c r="HP128" s="73"/>
      <c r="HQ128" s="73"/>
      <c r="HR128" s="73"/>
      <c r="HS128" s="73"/>
      <c r="HT128" s="73"/>
    </row>
    <row r="129" spans="1:228" s="2" customFormat="1" ht="12.75" customHeight="1">
      <c r="A129" s="429"/>
      <c r="B129" s="106">
        <v>1030</v>
      </c>
      <c r="C129" s="19" t="s">
        <v>72</v>
      </c>
      <c r="D129" s="11">
        <v>4</v>
      </c>
      <c r="E129" s="100">
        <v>6</v>
      </c>
      <c r="F129" s="441"/>
      <c r="G129" s="441"/>
      <c r="H129" s="441"/>
      <c r="I129" s="441"/>
      <c r="J129" s="441"/>
      <c r="K129" s="441"/>
      <c r="L129" s="441"/>
      <c r="M129" s="442"/>
      <c r="N129" s="127"/>
      <c r="O129" s="127"/>
      <c r="P129" s="327"/>
      <c r="Q129" s="327"/>
      <c r="R129" s="328"/>
      <c r="S129" s="324"/>
      <c r="T129" s="324"/>
      <c r="U129" s="324"/>
      <c r="V129" s="324"/>
      <c r="W129" s="324"/>
      <c r="X129" s="324"/>
      <c r="Y129" s="324"/>
      <c r="Z129" s="324"/>
      <c r="AA129" s="324"/>
      <c r="AB129" s="324"/>
      <c r="AC129" s="324"/>
      <c r="AD129" s="324"/>
      <c r="AE129" s="324"/>
      <c r="AF129" s="324"/>
      <c r="AG129" s="324"/>
      <c r="AH129" s="324"/>
      <c r="AI129" s="73"/>
      <c r="AJ129" s="73"/>
      <c r="AK129" s="73"/>
      <c r="AL129" s="73"/>
      <c r="AM129" s="128"/>
      <c r="AN129" s="128"/>
      <c r="AO129" s="128"/>
      <c r="AP129" s="128"/>
      <c r="AQ129" s="128"/>
      <c r="AR129" s="128"/>
      <c r="AS129" s="128"/>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128"/>
      <c r="BQ129" s="128"/>
      <c r="BR129" s="128"/>
      <c r="BS129" s="128"/>
      <c r="BT129" s="128"/>
      <c r="BU129" s="128"/>
      <c r="BV129" s="128"/>
      <c r="BW129" s="128"/>
      <c r="BX129" s="128"/>
      <c r="BY129" s="128"/>
      <c r="BZ129" s="128"/>
      <c r="CA129" s="128"/>
      <c r="CB129" s="128"/>
      <c r="CC129" s="128"/>
      <c r="CD129" s="128"/>
      <c r="CE129" s="128"/>
      <c r="CF129" s="128"/>
      <c r="CG129" s="128"/>
      <c r="CH129" s="128"/>
      <c r="CI129" s="128"/>
      <c r="CJ129" s="128"/>
      <c r="CK129" s="128"/>
      <c r="CL129" s="128"/>
      <c r="CM129" s="128"/>
      <c r="CN129" s="128"/>
      <c r="CO129" s="128"/>
      <c r="CP129" s="128"/>
      <c r="CQ129" s="128"/>
      <c r="CR129" s="128"/>
      <c r="CS129" s="128"/>
      <c r="CT129" s="128"/>
      <c r="CU129" s="128"/>
      <c r="CV129" s="128"/>
      <c r="CW129" s="128"/>
      <c r="CX129" s="128"/>
      <c r="CY129" s="128"/>
      <c r="CZ129" s="128"/>
      <c r="DA129" s="128"/>
      <c r="DB129" s="295"/>
      <c r="DC129" s="295"/>
      <c r="DD129" s="295"/>
      <c r="DE129" s="295"/>
      <c r="DF129" s="295"/>
      <c r="DG129" s="295"/>
      <c r="DH129" s="295"/>
      <c r="DI129" s="295"/>
      <c r="DJ129" s="295"/>
      <c r="DK129" s="295"/>
      <c r="DL129" s="295"/>
      <c r="DM129" s="295"/>
      <c r="DN129" s="295"/>
      <c r="DO129" s="295"/>
      <c r="DP129" s="295"/>
      <c r="DQ129" s="295"/>
      <c r="DR129" s="295"/>
      <c r="DS129" s="295"/>
      <c r="DT129" s="295"/>
      <c r="DU129" s="295"/>
      <c r="DV129" s="295"/>
      <c r="DW129" s="295"/>
      <c r="DX129" s="295"/>
      <c r="DY129" s="295"/>
      <c r="DZ129" s="295"/>
      <c r="EA129" s="295"/>
      <c r="EB129" s="295"/>
      <c r="EC129" s="295"/>
      <c r="ED129" s="295"/>
      <c r="EE129" s="295"/>
      <c r="EF129" s="295"/>
      <c r="EG129" s="295"/>
      <c r="EH129" s="295"/>
      <c r="EI129" s="295"/>
      <c r="EJ129" s="295"/>
      <c r="EK129" s="295"/>
      <c r="EL129" s="295"/>
      <c r="EM129" s="295"/>
      <c r="EN129" s="295"/>
      <c r="EO129" s="295"/>
      <c r="EP129" s="295"/>
      <c r="EQ129" s="295"/>
      <c r="ER129" s="295"/>
      <c r="ES129" s="295"/>
      <c r="ET129" s="295"/>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c r="HA129" s="73"/>
      <c r="HB129" s="73"/>
      <c r="HC129" s="73"/>
      <c r="HD129" s="73"/>
      <c r="HE129" s="73"/>
      <c r="HF129" s="73"/>
      <c r="HG129" s="73"/>
      <c r="HH129" s="73"/>
      <c r="HI129" s="73"/>
      <c r="HJ129" s="73"/>
      <c r="HK129" s="73"/>
      <c r="HL129" s="73"/>
      <c r="HM129" s="73"/>
      <c r="HN129" s="73"/>
      <c r="HO129" s="73"/>
      <c r="HP129" s="73"/>
      <c r="HQ129" s="73"/>
      <c r="HR129" s="73"/>
      <c r="HS129" s="73"/>
      <c r="HT129" s="73"/>
    </row>
    <row r="130" spans="1:228" s="2" customFormat="1" ht="12.75" customHeight="1">
      <c r="A130" s="429"/>
      <c r="B130" s="106">
        <v>1031</v>
      </c>
      <c r="C130" s="19" t="s">
        <v>74</v>
      </c>
      <c r="D130" s="11">
        <v>4</v>
      </c>
      <c r="E130" s="100">
        <v>6</v>
      </c>
      <c r="F130" s="441"/>
      <c r="G130" s="441"/>
      <c r="H130" s="441"/>
      <c r="I130" s="441"/>
      <c r="J130" s="441"/>
      <c r="K130" s="441"/>
      <c r="L130" s="441"/>
      <c r="M130" s="442"/>
      <c r="N130" s="127"/>
      <c r="O130" s="127"/>
      <c r="P130" s="327"/>
      <c r="Q130" s="327"/>
      <c r="R130" s="328"/>
      <c r="S130" s="324"/>
      <c r="T130" s="324"/>
      <c r="U130" s="324"/>
      <c r="V130" s="324"/>
      <c r="W130" s="324"/>
      <c r="X130" s="324"/>
      <c r="Y130" s="324"/>
      <c r="Z130" s="324"/>
      <c r="AA130" s="324"/>
      <c r="AB130" s="324"/>
      <c r="AC130" s="324"/>
      <c r="AD130" s="324"/>
      <c r="AE130" s="324"/>
      <c r="AF130" s="324"/>
      <c r="AG130" s="324"/>
      <c r="AH130" s="324"/>
      <c r="AI130" s="73"/>
      <c r="AJ130" s="73"/>
      <c r="AK130" s="73"/>
      <c r="AL130" s="73"/>
      <c r="AM130" s="128"/>
      <c r="AN130" s="128"/>
      <c r="AO130" s="128"/>
      <c r="AP130" s="128"/>
      <c r="AQ130" s="128"/>
      <c r="AR130" s="128"/>
      <c r="AS130" s="128"/>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128"/>
      <c r="BQ130" s="128"/>
      <c r="BR130" s="128"/>
      <c r="BS130" s="128"/>
      <c r="BT130" s="128"/>
      <c r="BU130" s="128"/>
      <c r="BV130" s="128"/>
      <c r="BW130" s="128"/>
      <c r="BX130" s="128"/>
      <c r="BY130" s="128"/>
      <c r="BZ130" s="128"/>
      <c r="CA130" s="128"/>
      <c r="CB130" s="128"/>
      <c r="CC130" s="128"/>
      <c r="CD130" s="128"/>
      <c r="CE130" s="128"/>
      <c r="CF130" s="128"/>
      <c r="CG130" s="128"/>
      <c r="CH130" s="128"/>
      <c r="CI130" s="128"/>
      <c r="CJ130" s="128"/>
      <c r="CK130" s="128"/>
      <c r="CL130" s="128"/>
      <c r="CM130" s="128"/>
      <c r="CN130" s="128"/>
      <c r="CO130" s="128"/>
      <c r="CP130" s="128"/>
      <c r="CQ130" s="128"/>
      <c r="CR130" s="128"/>
      <c r="CS130" s="128"/>
      <c r="CT130" s="128"/>
      <c r="CU130" s="128"/>
      <c r="CV130" s="128"/>
      <c r="CW130" s="128"/>
      <c r="CX130" s="128"/>
      <c r="CY130" s="128"/>
      <c r="CZ130" s="128"/>
      <c r="DA130" s="128"/>
      <c r="DB130" s="295"/>
      <c r="DC130" s="295"/>
      <c r="DD130" s="295"/>
      <c r="DE130" s="295"/>
      <c r="DF130" s="295"/>
      <c r="DG130" s="295"/>
      <c r="DH130" s="295"/>
      <c r="DI130" s="295"/>
      <c r="DJ130" s="295"/>
      <c r="DK130" s="295"/>
      <c r="DL130" s="295"/>
      <c r="DM130" s="295"/>
      <c r="DN130" s="295"/>
      <c r="DO130" s="295"/>
      <c r="DP130" s="295"/>
      <c r="DQ130" s="295"/>
      <c r="DR130" s="295"/>
      <c r="DS130" s="295"/>
      <c r="DT130" s="295"/>
      <c r="DU130" s="295"/>
      <c r="DV130" s="295"/>
      <c r="DW130" s="295"/>
      <c r="DX130" s="295"/>
      <c r="DY130" s="295"/>
      <c r="DZ130" s="295"/>
      <c r="EA130" s="295"/>
      <c r="EB130" s="295"/>
      <c r="EC130" s="295"/>
      <c r="ED130" s="295"/>
      <c r="EE130" s="295"/>
      <c r="EF130" s="295"/>
      <c r="EG130" s="295"/>
      <c r="EH130" s="295"/>
      <c r="EI130" s="295"/>
      <c r="EJ130" s="295"/>
      <c r="EK130" s="295"/>
      <c r="EL130" s="295"/>
      <c r="EM130" s="295"/>
      <c r="EN130" s="295"/>
      <c r="EO130" s="295"/>
      <c r="EP130" s="295"/>
      <c r="EQ130" s="295"/>
      <c r="ER130" s="295"/>
      <c r="ES130" s="295"/>
      <c r="ET130" s="295"/>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73"/>
      <c r="GM130" s="73"/>
      <c r="GN130" s="73"/>
      <c r="GO130" s="73"/>
      <c r="GP130" s="73"/>
      <c r="GQ130" s="73"/>
      <c r="GR130" s="73"/>
      <c r="GS130" s="73"/>
      <c r="GT130" s="73"/>
      <c r="GU130" s="73"/>
      <c r="GV130" s="73"/>
      <c r="GW130" s="73"/>
      <c r="GX130" s="73"/>
      <c r="GY130" s="73"/>
      <c r="GZ130" s="73"/>
      <c r="HA130" s="73"/>
      <c r="HB130" s="73"/>
      <c r="HC130" s="73"/>
      <c r="HD130" s="73"/>
      <c r="HE130" s="73"/>
      <c r="HF130" s="73"/>
      <c r="HG130" s="73"/>
      <c r="HH130" s="73"/>
      <c r="HI130" s="73"/>
      <c r="HJ130" s="73"/>
      <c r="HK130" s="73"/>
      <c r="HL130" s="73"/>
      <c r="HM130" s="73"/>
      <c r="HN130" s="73"/>
      <c r="HO130" s="73"/>
      <c r="HP130" s="73"/>
      <c r="HQ130" s="73"/>
      <c r="HR130" s="73"/>
      <c r="HS130" s="73"/>
      <c r="HT130" s="73"/>
    </row>
    <row r="131" spans="1:228" s="2" customFormat="1" ht="12.75" customHeight="1">
      <c r="A131" s="429" t="s">
        <v>105</v>
      </c>
      <c r="B131" s="107" t="s">
        <v>46</v>
      </c>
      <c r="C131" s="8" t="s">
        <v>26</v>
      </c>
      <c r="D131" s="13">
        <v>8</v>
      </c>
      <c r="E131" s="101">
        <v>12</v>
      </c>
      <c r="F131" s="443"/>
      <c r="G131" s="443"/>
      <c r="H131" s="443"/>
      <c r="I131" s="443"/>
      <c r="J131" s="443"/>
      <c r="K131" s="443"/>
      <c r="L131" s="443"/>
      <c r="M131" s="444"/>
      <c r="N131" s="127"/>
      <c r="O131" s="127"/>
      <c r="P131" s="327"/>
      <c r="Q131" s="327"/>
      <c r="R131" s="328"/>
      <c r="S131" s="324"/>
      <c r="T131" s="324"/>
      <c r="U131" s="324"/>
      <c r="V131" s="324"/>
      <c r="W131" s="324"/>
      <c r="X131" s="324"/>
      <c r="Y131" s="324"/>
      <c r="Z131" s="324"/>
      <c r="AA131" s="324"/>
      <c r="AB131" s="324"/>
      <c r="AC131" s="324"/>
      <c r="AD131" s="324"/>
      <c r="AE131" s="324"/>
      <c r="AF131" s="324"/>
      <c r="AG131" s="324"/>
      <c r="AH131" s="324"/>
      <c r="AI131" s="73"/>
      <c r="AJ131" s="73"/>
      <c r="AK131" s="73"/>
      <c r="AL131" s="73"/>
      <c r="AM131" s="128"/>
      <c r="AN131" s="128"/>
      <c r="AO131" s="128"/>
      <c r="AP131" s="128"/>
      <c r="AQ131" s="128"/>
      <c r="AR131" s="128"/>
      <c r="AS131" s="128"/>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128"/>
      <c r="BQ131" s="128"/>
      <c r="BR131" s="128"/>
      <c r="BS131" s="128"/>
      <c r="BT131" s="128"/>
      <c r="BU131" s="128"/>
      <c r="BV131" s="128"/>
      <c r="BW131" s="128"/>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295"/>
      <c r="DC131" s="295"/>
      <c r="DD131" s="295"/>
      <c r="DE131" s="295"/>
      <c r="DF131" s="295"/>
      <c r="DG131" s="295"/>
      <c r="DH131" s="295"/>
      <c r="DI131" s="295"/>
      <c r="DJ131" s="295"/>
      <c r="DK131" s="295"/>
      <c r="DL131" s="295"/>
      <c r="DM131" s="295"/>
      <c r="DN131" s="295"/>
      <c r="DO131" s="295"/>
      <c r="DP131" s="295"/>
      <c r="DQ131" s="295"/>
      <c r="DR131" s="295"/>
      <c r="DS131" s="295"/>
      <c r="DT131" s="295"/>
      <c r="DU131" s="295"/>
      <c r="DV131" s="295"/>
      <c r="DW131" s="295"/>
      <c r="DX131" s="295"/>
      <c r="DY131" s="295"/>
      <c r="DZ131" s="295"/>
      <c r="EA131" s="295"/>
      <c r="EB131" s="295"/>
      <c r="EC131" s="295"/>
      <c r="ED131" s="295"/>
      <c r="EE131" s="295"/>
      <c r="EF131" s="295"/>
      <c r="EG131" s="295"/>
      <c r="EH131" s="295"/>
      <c r="EI131" s="295"/>
      <c r="EJ131" s="295"/>
      <c r="EK131" s="295"/>
      <c r="EL131" s="295"/>
      <c r="EM131" s="295"/>
      <c r="EN131" s="295"/>
      <c r="EO131" s="295"/>
      <c r="EP131" s="295"/>
      <c r="EQ131" s="295"/>
      <c r="ER131" s="295"/>
      <c r="ES131" s="295"/>
      <c r="ET131" s="295"/>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c r="HA131" s="73"/>
      <c r="HB131" s="73"/>
      <c r="HC131" s="73"/>
      <c r="HD131" s="73"/>
      <c r="HE131" s="73"/>
      <c r="HF131" s="73"/>
      <c r="HG131" s="73"/>
      <c r="HH131" s="73"/>
      <c r="HI131" s="73"/>
      <c r="HJ131" s="73"/>
      <c r="HK131" s="73"/>
      <c r="HL131" s="73"/>
      <c r="HM131" s="73"/>
      <c r="HN131" s="73"/>
      <c r="HO131" s="73"/>
      <c r="HP131" s="73"/>
      <c r="HQ131" s="73"/>
      <c r="HR131" s="73"/>
      <c r="HS131" s="73"/>
      <c r="HT131" s="73"/>
    </row>
    <row r="132" spans="1:228" s="2" customFormat="1" ht="12.75" customHeight="1">
      <c r="A132" s="429"/>
      <c r="B132" s="106">
        <v>1032</v>
      </c>
      <c r="C132" s="16" t="s">
        <v>75</v>
      </c>
      <c r="D132" s="11">
        <v>4</v>
      </c>
      <c r="E132" s="100">
        <v>6</v>
      </c>
      <c r="F132" s="441"/>
      <c r="G132" s="441"/>
      <c r="H132" s="441"/>
      <c r="I132" s="441"/>
      <c r="J132" s="441"/>
      <c r="K132" s="441"/>
      <c r="L132" s="441"/>
      <c r="M132" s="442"/>
      <c r="N132" s="127"/>
      <c r="O132" s="127"/>
      <c r="P132" s="327"/>
      <c r="Q132" s="327"/>
      <c r="R132" s="328"/>
      <c r="S132" s="324"/>
      <c r="T132" s="324"/>
      <c r="U132" s="324"/>
      <c r="V132" s="324"/>
      <c r="W132" s="324"/>
      <c r="X132" s="324"/>
      <c r="Y132" s="324"/>
      <c r="Z132" s="324"/>
      <c r="AA132" s="324"/>
      <c r="AB132" s="324"/>
      <c r="AC132" s="324"/>
      <c r="AD132" s="324"/>
      <c r="AE132" s="324"/>
      <c r="AF132" s="324"/>
      <c r="AG132" s="324"/>
      <c r="AH132" s="324"/>
      <c r="AI132" s="73"/>
      <c r="AJ132" s="73"/>
      <c r="AK132" s="73"/>
      <c r="AL132" s="73"/>
      <c r="AM132" s="128"/>
      <c r="AN132" s="128"/>
      <c r="AO132" s="128"/>
      <c r="AP132" s="128"/>
      <c r="AQ132" s="128"/>
      <c r="AR132" s="128"/>
      <c r="AS132" s="128"/>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128"/>
      <c r="BQ132" s="128"/>
      <c r="BR132" s="128"/>
      <c r="BS132" s="128"/>
      <c r="BT132" s="128"/>
      <c r="BU132" s="128"/>
      <c r="BV132" s="128"/>
      <c r="BW132" s="128"/>
      <c r="BX132" s="128"/>
      <c r="BY132" s="128"/>
      <c r="BZ132" s="128"/>
      <c r="CA132" s="128"/>
      <c r="CB132" s="128"/>
      <c r="CC132" s="128"/>
      <c r="CD132" s="128"/>
      <c r="CE132" s="128"/>
      <c r="CF132" s="128"/>
      <c r="CG132" s="128"/>
      <c r="CH132" s="128"/>
      <c r="CI132" s="128"/>
      <c r="CJ132" s="128"/>
      <c r="CK132" s="128"/>
      <c r="CL132" s="128"/>
      <c r="CM132" s="128"/>
      <c r="CN132" s="128"/>
      <c r="CO132" s="128"/>
      <c r="CP132" s="128"/>
      <c r="CQ132" s="128"/>
      <c r="CR132" s="128"/>
      <c r="CS132" s="128"/>
      <c r="CT132" s="128"/>
      <c r="CU132" s="128"/>
      <c r="CV132" s="128"/>
      <c r="CW132" s="128"/>
      <c r="CX132" s="128"/>
      <c r="CY132" s="128"/>
      <c r="CZ132" s="128"/>
      <c r="DA132" s="128"/>
      <c r="DB132" s="295"/>
      <c r="DC132" s="295"/>
      <c r="DD132" s="295"/>
      <c r="DE132" s="295"/>
      <c r="DF132" s="295"/>
      <c r="DG132" s="295"/>
      <c r="DH132" s="295"/>
      <c r="DI132" s="295"/>
      <c r="DJ132" s="295"/>
      <c r="DK132" s="295"/>
      <c r="DL132" s="295"/>
      <c r="DM132" s="295"/>
      <c r="DN132" s="295"/>
      <c r="DO132" s="295"/>
      <c r="DP132" s="295"/>
      <c r="DQ132" s="295"/>
      <c r="DR132" s="295"/>
      <c r="DS132" s="295"/>
      <c r="DT132" s="295"/>
      <c r="DU132" s="295"/>
      <c r="DV132" s="295"/>
      <c r="DW132" s="295"/>
      <c r="DX132" s="295"/>
      <c r="DY132" s="295"/>
      <c r="DZ132" s="295"/>
      <c r="EA132" s="295"/>
      <c r="EB132" s="295"/>
      <c r="EC132" s="295"/>
      <c r="ED132" s="295"/>
      <c r="EE132" s="295"/>
      <c r="EF132" s="295"/>
      <c r="EG132" s="295"/>
      <c r="EH132" s="295"/>
      <c r="EI132" s="295"/>
      <c r="EJ132" s="295"/>
      <c r="EK132" s="295"/>
      <c r="EL132" s="295"/>
      <c r="EM132" s="295"/>
      <c r="EN132" s="295"/>
      <c r="EO132" s="295"/>
      <c r="EP132" s="295"/>
      <c r="EQ132" s="295"/>
      <c r="ER132" s="295"/>
      <c r="ES132" s="295"/>
      <c r="ET132" s="295"/>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c r="HA132" s="73"/>
      <c r="HB132" s="73"/>
      <c r="HC132" s="73"/>
      <c r="HD132" s="73"/>
      <c r="HE132" s="73"/>
      <c r="HF132" s="73"/>
      <c r="HG132" s="73"/>
      <c r="HH132" s="73"/>
      <c r="HI132" s="73"/>
      <c r="HJ132" s="73"/>
      <c r="HK132" s="73"/>
      <c r="HL132" s="73"/>
      <c r="HM132" s="73"/>
      <c r="HN132" s="73"/>
      <c r="HO132" s="73"/>
      <c r="HP132" s="73"/>
      <c r="HQ132" s="73"/>
      <c r="HR132" s="73"/>
      <c r="HS132" s="73"/>
      <c r="HT132" s="73"/>
    </row>
    <row r="133" spans="1:228" s="2" customFormat="1" ht="12.75" customHeight="1">
      <c r="A133" s="429"/>
      <c r="B133" s="106">
        <v>1033</v>
      </c>
      <c r="C133" s="16" t="s">
        <v>76</v>
      </c>
      <c r="D133" s="11">
        <v>4</v>
      </c>
      <c r="E133" s="100">
        <v>6</v>
      </c>
      <c r="F133" s="441"/>
      <c r="G133" s="441"/>
      <c r="H133" s="441"/>
      <c r="I133" s="441"/>
      <c r="J133" s="441"/>
      <c r="K133" s="441"/>
      <c r="L133" s="441"/>
      <c r="M133" s="442"/>
      <c r="N133" s="127"/>
      <c r="O133" s="127"/>
      <c r="P133" s="327"/>
      <c r="Q133" s="327"/>
      <c r="R133" s="328"/>
      <c r="S133" s="324"/>
      <c r="T133" s="324"/>
      <c r="U133" s="324"/>
      <c r="V133" s="324"/>
      <c r="W133" s="324"/>
      <c r="X133" s="324"/>
      <c r="Y133" s="324"/>
      <c r="Z133" s="324"/>
      <c r="AA133" s="324"/>
      <c r="AB133" s="324"/>
      <c r="AC133" s="324"/>
      <c r="AD133" s="324"/>
      <c r="AE133" s="324"/>
      <c r="AF133" s="324"/>
      <c r="AG133" s="324"/>
      <c r="AH133" s="324"/>
      <c r="AI133" s="73"/>
      <c r="AJ133" s="73"/>
      <c r="AK133" s="73"/>
      <c r="AL133" s="73"/>
      <c r="AM133" s="128"/>
      <c r="AN133" s="128"/>
      <c r="AO133" s="128"/>
      <c r="AP133" s="128"/>
      <c r="AQ133" s="128"/>
      <c r="AR133" s="128"/>
      <c r="AS133" s="128"/>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c r="CU133" s="128"/>
      <c r="CV133" s="128"/>
      <c r="CW133" s="128"/>
      <c r="CX133" s="128"/>
      <c r="CY133" s="128"/>
      <c r="CZ133" s="128"/>
      <c r="DA133" s="128"/>
      <c r="DB133" s="295"/>
      <c r="DC133" s="295"/>
      <c r="DD133" s="295"/>
      <c r="DE133" s="295"/>
      <c r="DF133" s="295"/>
      <c r="DG133" s="295"/>
      <c r="DH133" s="295"/>
      <c r="DI133" s="295"/>
      <c r="DJ133" s="295"/>
      <c r="DK133" s="295"/>
      <c r="DL133" s="295"/>
      <c r="DM133" s="295"/>
      <c r="DN133" s="295"/>
      <c r="DO133" s="295"/>
      <c r="DP133" s="295"/>
      <c r="DQ133" s="295"/>
      <c r="DR133" s="295"/>
      <c r="DS133" s="295"/>
      <c r="DT133" s="295"/>
      <c r="DU133" s="295"/>
      <c r="DV133" s="295"/>
      <c r="DW133" s="295"/>
      <c r="DX133" s="295"/>
      <c r="DY133" s="295"/>
      <c r="DZ133" s="295"/>
      <c r="EA133" s="295"/>
      <c r="EB133" s="295"/>
      <c r="EC133" s="295"/>
      <c r="ED133" s="295"/>
      <c r="EE133" s="295"/>
      <c r="EF133" s="295"/>
      <c r="EG133" s="295"/>
      <c r="EH133" s="295"/>
      <c r="EI133" s="295"/>
      <c r="EJ133" s="295"/>
      <c r="EK133" s="295"/>
      <c r="EL133" s="295"/>
      <c r="EM133" s="295"/>
      <c r="EN133" s="295"/>
      <c r="EO133" s="295"/>
      <c r="EP133" s="295"/>
      <c r="EQ133" s="295"/>
      <c r="ER133" s="295"/>
      <c r="ES133" s="295"/>
      <c r="ET133" s="295"/>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c r="HR133" s="73"/>
      <c r="HS133" s="73"/>
      <c r="HT133" s="73"/>
    </row>
    <row r="134" spans="1:228" s="2" customFormat="1" ht="12.75" customHeight="1">
      <c r="A134" s="429" t="s">
        <v>105</v>
      </c>
      <c r="B134" s="107" t="s">
        <v>47</v>
      </c>
      <c r="C134" s="8" t="s">
        <v>27</v>
      </c>
      <c r="D134" s="13">
        <v>8</v>
      </c>
      <c r="E134" s="101">
        <v>12</v>
      </c>
      <c r="F134" s="443"/>
      <c r="G134" s="443"/>
      <c r="H134" s="443"/>
      <c r="I134" s="443"/>
      <c r="J134" s="443"/>
      <c r="K134" s="443"/>
      <c r="L134" s="443"/>
      <c r="M134" s="444"/>
      <c r="N134" s="127"/>
      <c r="O134" s="127"/>
      <c r="P134" s="327"/>
      <c r="Q134" s="327"/>
      <c r="R134" s="328"/>
      <c r="S134" s="324"/>
      <c r="T134" s="324"/>
      <c r="U134" s="324"/>
      <c r="V134" s="324"/>
      <c r="W134" s="324"/>
      <c r="X134" s="324"/>
      <c r="Y134" s="324"/>
      <c r="Z134" s="324"/>
      <c r="AA134" s="324"/>
      <c r="AB134" s="324"/>
      <c r="AC134" s="324"/>
      <c r="AD134" s="324"/>
      <c r="AE134" s="324"/>
      <c r="AF134" s="324"/>
      <c r="AG134" s="324"/>
      <c r="AH134" s="324"/>
      <c r="AI134" s="73"/>
      <c r="AJ134" s="73"/>
      <c r="AK134" s="73"/>
      <c r="AL134" s="73"/>
      <c r="AM134" s="128"/>
      <c r="AN134" s="128"/>
      <c r="AO134" s="128"/>
      <c r="AP134" s="128"/>
      <c r="AQ134" s="128"/>
      <c r="AR134" s="128"/>
      <c r="AS134" s="128"/>
      <c r="AT134" s="324"/>
      <c r="AU134" s="324"/>
      <c r="AV134" s="324"/>
      <c r="AW134" s="324"/>
      <c r="AX134" s="324"/>
      <c r="AY134" s="324"/>
      <c r="AZ134" s="324"/>
      <c r="BA134" s="324"/>
      <c r="BB134" s="324"/>
      <c r="BC134" s="324"/>
      <c r="BD134" s="324"/>
      <c r="BE134" s="324"/>
      <c r="BF134" s="324"/>
      <c r="BG134" s="324"/>
      <c r="BH134" s="324"/>
      <c r="BI134" s="324"/>
      <c r="BJ134" s="324"/>
      <c r="BK134" s="324"/>
      <c r="BL134" s="324"/>
      <c r="BM134" s="324"/>
      <c r="BN134" s="324"/>
      <c r="BO134" s="324"/>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295"/>
      <c r="DC134" s="295"/>
      <c r="DD134" s="295"/>
      <c r="DE134" s="295"/>
      <c r="DF134" s="295"/>
      <c r="DG134" s="295"/>
      <c r="DH134" s="295"/>
      <c r="DI134" s="295"/>
      <c r="DJ134" s="295"/>
      <c r="DK134" s="295"/>
      <c r="DL134" s="295"/>
      <c r="DM134" s="295"/>
      <c r="DN134" s="295"/>
      <c r="DO134" s="295"/>
      <c r="DP134" s="295"/>
      <c r="DQ134" s="295"/>
      <c r="DR134" s="295"/>
      <c r="DS134" s="295"/>
      <c r="DT134" s="295"/>
      <c r="DU134" s="295"/>
      <c r="DV134" s="295"/>
      <c r="DW134" s="295"/>
      <c r="DX134" s="295"/>
      <c r="DY134" s="295"/>
      <c r="DZ134" s="295"/>
      <c r="EA134" s="295"/>
      <c r="EB134" s="295"/>
      <c r="EC134" s="295"/>
      <c r="ED134" s="295"/>
      <c r="EE134" s="295"/>
      <c r="EF134" s="295"/>
      <c r="EG134" s="295"/>
      <c r="EH134" s="295"/>
      <c r="EI134" s="295"/>
      <c r="EJ134" s="295"/>
      <c r="EK134" s="295"/>
      <c r="EL134" s="295"/>
      <c r="EM134" s="295"/>
      <c r="EN134" s="295"/>
      <c r="EO134" s="295"/>
      <c r="EP134" s="295"/>
      <c r="EQ134" s="295"/>
      <c r="ER134" s="295"/>
      <c r="ES134" s="295"/>
      <c r="ET134" s="295"/>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c r="HR134" s="73"/>
      <c r="HS134" s="73"/>
      <c r="HT134" s="73"/>
    </row>
    <row r="135" spans="1:228" s="2" customFormat="1" ht="12.75" customHeight="1">
      <c r="A135" s="429"/>
      <c r="B135" s="110">
        <v>1034</v>
      </c>
      <c r="C135" s="19" t="s">
        <v>77</v>
      </c>
      <c r="D135" s="11">
        <v>4</v>
      </c>
      <c r="E135" s="100">
        <v>6</v>
      </c>
      <c r="F135" s="441"/>
      <c r="G135" s="441"/>
      <c r="H135" s="441"/>
      <c r="I135" s="441"/>
      <c r="J135" s="441"/>
      <c r="K135" s="441"/>
      <c r="L135" s="441"/>
      <c r="M135" s="442"/>
      <c r="N135" s="127"/>
      <c r="O135" s="127"/>
      <c r="P135" s="327"/>
      <c r="Q135" s="327"/>
      <c r="R135" s="328"/>
      <c r="S135" s="324"/>
      <c r="T135" s="324"/>
      <c r="U135" s="324"/>
      <c r="V135" s="324"/>
      <c r="W135" s="324"/>
      <c r="X135" s="324"/>
      <c r="Y135" s="324"/>
      <c r="Z135" s="324"/>
      <c r="AA135" s="324"/>
      <c r="AB135" s="324"/>
      <c r="AC135" s="324"/>
      <c r="AD135" s="324"/>
      <c r="AE135" s="324"/>
      <c r="AF135" s="324"/>
      <c r="AG135" s="324"/>
      <c r="AH135" s="324"/>
      <c r="AI135" s="73"/>
      <c r="AJ135" s="73"/>
      <c r="AK135" s="73"/>
      <c r="AL135" s="73"/>
      <c r="AM135" s="128"/>
      <c r="AN135" s="128"/>
      <c r="AO135" s="128"/>
      <c r="AP135" s="128"/>
      <c r="AQ135" s="128"/>
      <c r="AR135" s="128"/>
      <c r="AS135" s="128"/>
      <c r="AT135" s="324"/>
      <c r="AU135" s="324"/>
      <c r="AV135" s="324"/>
      <c r="AW135" s="324"/>
      <c r="AX135" s="324"/>
      <c r="AY135" s="324"/>
      <c r="AZ135" s="324"/>
      <c r="BA135" s="324"/>
      <c r="BB135" s="324"/>
      <c r="BC135" s="324"/>
      <c r="BD135" s="324"/>
      <c r="BE135" s="324"/>
      <c r="BF135" s="324"/>
      <c r="BG135" s="324"/>
      <c r="BH135" s="324"/>
      <c r="BI135" s="324"/>
      <c r="BJ135" s="324"/>
      <c r="BK135" s="324"/>
      <c r="BL135" s="324"/>
      <c r="BM135" s="324"/>
      <c r="BN135" s="324"/>
      <c r="BO135" s="324"/>
      <c r="BP135" s="128"/>
      <c r="BQ135" s="128"/>
      <c r="BR135" s="128"/>
      <c r="BS135" s="128"/>
      <c r="BT135" s="128"/>
      <c r="BU135" s="128"/>
      <c r="BV135" s="128"/>
      <c r="BW135" s="128"/>
      <c r="BX135" s="128"/>
      <c r="BY135" s="128"/>
      <c r="BZ135" s="128"/>
      <c r="CA135" s="128"/>
      <c r="CB135" s="128"/>
      <c r="CC135" s="128"/>
      <c r="CD135" s="128"/>
      <c r="CE135" s="128"/>
      <c r="CF135" s="128"/>
      <c r="CG135" s="128"/>
      <c r="CH135" s="128"/>
      <c r="CI135" s="128"/>
      <c r="CJ135" s="128"/>
      <c r="CK135" s="128"/>
      <c r="CL135" s="128"/>
      <c r="CM135" s="128"/>
      <c r="CN135" s="128"/>
      <c r="CO135" s="128"/>
      <c r="CP135" s="128"/>
      <c r="CQ135" s="128"/>
      <c r="CR135" s="128"/>
      <c r="CS135" s="128"/>
      <c r="CT135" s="128"/>
      <c r="CU135" s="128"/>
      <c r="CV135" s="128"/>
      <c r="CW135" s="128"/>
      <c r="CX135" s="128"/>
      <c r="CY135" s="128"/>
      <c r="CZ135" s="128"/>
      <c r="DA135" s="128"/>
      <c r="DB135" s="295"/>
      <c r="DC135" s="295"/>
      <c r="DD135" s="295"/>
      <c r="DE135" s="295"/>
      <c r="DF135" s="295"/>
      <c r="DG135" s="295"/>
      <c r="DH135" s="295"/>
      <c r="DI135" s="295"/>
      <c r="DJ135" s="295"/>
      <c r="DK135" s="295"/>
      <c r="DL135" s="295"/>
      <c r="DM135" s="295"/>
      <c r="DN135" s="295"/>
      <c r="DO135" s="295"/>
      <c r="DP135" s="295"/>
      <c r="DQ135" s="295"/>
      <c r="DR135" s="295"/>
      <c r="DS135" s="295"/>
      <c r="DT135" s="295"/>
      <c r="DU135" s="295"/>
      <c r="DV135" s="295"/>
      <c r="DW135" s="295"/>
      <c r="DX135" s="295"/>
      <c r="DY135" s="295"/>
      <c r="DZ135" s="295"/>
      <c r="EA135" s="295"/>
      <c r="EB135" s="295"/>
      <c r="EC135" s="295"/>
      <c r="ED135" s="295"/>
      <c r="EE135" s="295"/>
      <c r="EF135" s="295"/>
      <c r="EG135" s="295"/>
      <c r="EH135" s="295"/>
      <c r="EI135" s="295"/>
      <c r="EJ135" s="295"/>
      <c r="EK135" s="295"/>
      <c r="EL135" s="295"/>
      <c r="EM135" s="295"/>
      <c r="EN135" s="295"/>
      <c r="EO135" s="295"/>
      <c r="EP135" s="295"/>
      <c r="EQ135" s="295"/>
      <c r="ER135" s="295"/>
      <c r="ES135" s="295"/>
      <c r="ET135" s="295"/>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c r="HR135" s="73"/>
      <c r="HS135" s="73"/>
      <c r="HT135" s="73"/>
    </row>
    <row r="136" spans="1:228" s="2" customFormat="1" ht="12.75" customHeight="1">
      <c r="A136" s="429"/>
      <c r="B136" s="110">
        <v>1035</v>
      </c>
      <c r="C136" s="19" t="s">
        <v>78</v>
      </c>
      <c r="D136" s="11">
        <v>4</v>
      </c>
      <c r="E136" s="100">
        <v>6</v>
      </c>
      <c r="F136" s="441"/>
      <c r="G136" s="441"/>
      <c r="H136" s="441"/>
      <c r="I136" s="441"/>
      <c r="J136" s="441"/>
      <c r="K136" s="441"/>
      <c r="L136" s="441"/>
      <c r="M136" s="442"/>
      <c r="N136" s="127"/>
      <c r="O136" s="127"/>
      <c r="P136" s="327"/>
      <c r="Q136" s="327"/>
      <c r="R136" s="328"/>
      <c r="S136" s="324"/>
      <c r="T136" s="324"/>
      <c r="U136" s="324"/>
      <c r="V136" s="324"/>
      <c r="W136" s="324"/>
      <c r="X136" s="324"/>
      <c r="Y136" s="324"/>
      <c r="Z136" s="324"/>
      <c r="AA136" s="324"/>
      <c r="AB136" s="324"/>
      <c r="AC136" s="324"/>
      <c r="AD136" s="324"/>
      <c r="AE136" s="324"/>
      <c r="AF136" s="324"/>
      <c r="AG136" s="324"/>
      <c r="AH136" s="324"/>
      <c r="AI136" s="73"/>
      <c r="AJ136" s="73"/>
      <c r="AK136" s="73"/>
      <c r="AL136" s="73"/>
      <c r="AM136" s="128"/>
      <c r="AN136" s="128"/>
      <c r="AO136" s="128"/>
      <c r="AP136" s="128"/>
      <c r="AQ136" s="128"/>
      <c r="AR136" s="128"/>
      <c r="AS136" s="128"/>
      <c r="AT136" s="324"/>
      <c r="AU136" s="324"/>
      <c r="AV136" s="324"/>
      <c r="AW136" s="324"/>
      <c r="AX136" s="324"/>
      <c r="AY136" s="324"/>
      <c r="AZ136" s="324"/>
      <c r="BA136" s="324"/>
      <c r="BB136" s="324"/>
      <c r="BC136" s="324"/>
      <c r="BD136" s="324"/>
      <c r="BE136" s="324"/>
      <c r="BF136" s="324"/>
      <c r="BG136" s="324"/>
      <c r="BH136" s="324"/>
      <c r="BI136" s="324"/>
      <c r="BJ136" s="324"/>
      <c r="BK136" s="324"/>
      <c r="BL136" s="324"/>
      <c r="BM136" s="324"/>
      <c r="BN136" s="324"/>
      <c r="BO136" s="324"/>
      <c r="BP136" s="128"/>
      <c r="BQ136" s="128"/>
      <c r="BR136" s="128"/>
      <c r="BS136" s="128"/>
      <c r="BT136" s="128"/>
      <c r="BU136" s="128"/>
      <c r="BV136" s="128"/>
      <c r="BW136" s="128"/>
      <c r="BX136" s="128"/>
      <c r="BY136" s="128"/>
      <c r="BZ136" s="128"/>
      <c r="CA136" s="128"/>
      <c r="CB136" s="128"/>
      <c r="CC136" s="128"/>
      <c r="CD136" s="128"/>
      <c r="CE136" s="128"/>
      <c r="CF136" s="128"/>
      <c r="CG136" s="128"/>
      <c r="CH136" s="128"/>
      <c r="CI136" s="128"/>
      <c r="CJ136" s="128"/>
      <c r="CK136" s="128"/>
      <c r="CL136" s="128"/>
      <c r="CM136" s="128"/>
      <c r="CN136" s="128"/>
      <c r="CO136" s="128"/>
      <c r="CP136" s="128"/>
      <c r="CQ136" s="128"/>
      <c r="CR136" s="128"/>
      <c r="CS136" s="128"/>
      <c r="CT136" s="128"/>
      <c r="CU136" s="128"/>
      <c r="CV136" s="128"/>
      <c r="CW136" s="128"/>
      <c r="CX136" s="128"/>
      <c r="CY136" s="128"/>
      <c r="CZ136" s="128"/>
      <c r="DA136" s="128"/>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c r="EI136" s="295"/>
      <c r="EJ136" s="295"/>
      <c r="EK136" s="295"/>
      <c r="EL136" s="295"/>
      <c r="EM136" s="295"/>
      <c r="EN136" s="295"/>
      <c r="EO136" s="295"/>
      <c r="EP136" s="295"/>
      <c r="EQ136" s="295"/>
      <c r="ER136" s="295"/>
      <c r="ES136" s="295"/>
      <c r="ET136" s="295"/>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c r="HR136" s="73"/>
      <c r="HS136" s="73"/>
      <c r="HT136" s="73"/>
    </row>
    <row r="137" spans="1:228" s="2" customFormat="1" ht="12.75" customHeight="1">
      <c r="A137" s="429" t="s">
        <v>105</v>
      </c>
      <c r="B137" s="107" t="s">
        <v>48</v>
      </c>
      <c r="C137" s="8" t="s">
        <v>30</v>
      </c>
      <c r="D137" s="13">
        <v>8</v>
      </c>
      <c r="E137" s="101">
        <v>12</v>
      </c>
      <c r="F137" s="443"/>
      <c r="G137" s="443"/>
      <c r="H137" s="443"/>
      <c r="I137" s="443"/>
      <c r="J137" s="443"/>
      <c r="K137" s="443"/>
      <c r="L137" s="443"/>
      <c r="M137" s="444"/>
      <c r="N137" s="127"/>
      <c r="O137" s="127"/>
      <c r="P137" s="327"/>
      <c r="Q137" s="327"/>
      <c r="R137" s="328"/>
      <c r="S137" s="324"/>
      <c r="T137" s="324"/>
      <c r="U137" s="324"/>
      <c r="V137" s="324"/>
      <c r="W137" s="324"/>
      <c r="X137" s="324"/>
      <c r="Y137" s="324"/>
      <c r="Z137" s="324"/>
      <c r="AA137" s="324"/>
      <c r="AB137" s="324"/>
      <c r="AC137" s="324"/>
      <c r="AD137" s="324"/>
      <c r="AE137" s="324"/>
      <c r="AF137" s="324"/>
      <c r="AG137" s="324"/>
      <c r="AH137" s="324"/>
      <c r="AI137" s="73"/>
      <c r="AJ137" s="73"/>
      <c r="AK137" s="73"/>
      <c r="AL137" s="73"/>
      <c r="AM137" s="128"/>
      <c r="AN137" s="128"/>
      <c r="AO137" s="128"/>
      <c r="AP137" s="128"/>
      <c r="AQ137" s="128"/>
      <c r="AR137" s="128"/>
      <c r="AS137" s="128"/>
      <c r="AT137" s="324"/>
      <c r="AU137" s="324"/>
      <c r="AV137" s="324"/>
      <c r="AW137" s="324"/>
      <c r="AX137" s="324"/>
      <c r="AY137" s="324"/>
      <c r="AZ137" s="324"/>
      <c r="BA137" s="324"/>
      <c r="BB137" s="324"/>
      <c r="BC137" s="324"/>
      <c r="BD137" s="324"/>
      <c r="BE137" s="324"/>
      <c r="BF137" s="324"/>
      <c r="BG137" s="324"/>
      <c r="BH137" s="324"/>
      <c r="BI137" s="324"/>
      <c r="BJ137" s="324"/>
      <c r="BK137" s="324"/>
      <c r="BL137" s="324"/>
      <c r="BM137" s="324"/>
      <c r="BN137" s="324"/>
      <c r="BO137" s="324"/>
      <c r="BP137" s="128"/>
      <c r="BQ137" s="128"/>
      <c r="BR137" s="128"/>
      <c r="BS137" s="128"/>
      <c r="BT137" s="128"/>
      <c r="BU137" s="128"/>
      <c r="BV137" s="128"/>
      <c r="BW137" s="128"/>
      <c r="BX137" s="128"/>
      <c r="BY137" s="128"/>
      <c r="BZ137" s="128"/>
      <c r="CA137" s="128"/>
      <c r="CB137" s="128"/>
      <c r="CC137" s="128"/>
      <c r="CD137" s="128"/>
      <c r="CE137" s="128"/>
      <c r="CF137" s="128"/>
      <c r="CG137" s="128"/>
      <c r="CH137" s="128"/>
      <c r="CI137" s="128"/>
      <c r="CJ137" s="128"/>
      <c r="CK137" s="128"/>
      <c r="CL137" s="128"/>
      <c r="CM137" s="128"/>
      <c r="CN137" s="128"/>
      <c r="CO137" s="128"/>
      <c r="CP137" s="128"/>
      <c r="CQ137" s="128"/>
      <c r="CR137" s="128"/>
      <c r="CS137" s="128"/>
      <c r="CT137" s="128"/>
      <c r="CU137" s="128"/>
      <c r="CV137" s="128"/>
      <c r="CW137" s="128"/>
      <c r="CX137" s="128"/>
      <c r="CY137" s="128"/>
      <c r="CZ137" s="128"/>
      <c r="DA137" s="128"/>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c r="EI137" s="295"/>
      <c r="EJ137" s="295"/>
      <c r="EK137" s="295"/>
      <c r="EL137" s="295"/>
      <c r="EM137" s="295"/>
      <c r="EN137" s="295"/>
      <c r="EO137" s="295"/>
      <c r="EP137" s="295"/>
      <c r="EQ137" s="295"/>
      <c r="ER137" s="295"/>
      <c r="ES137" s="295"/>
      <c r="ET137" s="295"/>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c r="HR137" s="73"/>
      <c r="HS137" s="73"/>
      <c r="HT137" s="73"/>
    </row>
    <row r="138" spans="1:228" s="2" customFormat="1" ht="12.75" customHeight="1">
      <c r="A138" s="429"/>
      <c r="B138" s="110">
        <v>1036</v>
      </c>
      <c r="C138" s="19" t="s">
        <v>79</v>
      </c>
      <c r="D138" s="11">
        <v>4</v>
      </c>
      <c r="E138" s="100">
        <v>6</v>
      </c>
      <c r="F138" s="441"/>
      <c r="G138" s="441"/>
      <c r="H138" s="441"/>
      <c r="I138" s="441"/>
      <c r="J138" s="441"/>
      <c r="K138" s="441"/>
      <c r="L138" s="441"/>
      <c r="M138" s="442"/>
      <c r="N138" s="127"/>
      <c r="O138" s="127"/>
      <c r="P138" s="327"/>
      <c r="Q138" s="327"/>
      <c r="R138" s="328"/>
      <c r="S138" s="324"/>
      <c r="T138" s="324"/>
      <c r="U138" s="324"/>
      <c r="V138" s="324"/>
      <c r="W138" s="324"/>
      <c r="X138" s="324"/>
      <c r="Y138" s="324"/>
      <c r="Z138" s="324"/>
      <c r="AA138" s="324"/>
      <c r="AB138" s="324"/>
      <c r="AC138" s="324"/>
      <c r="AD138" s="324"/>
      <c r="AE138" s="324"/>
      <c r="AF138" s="324"/>
      <c r="AG138" s="324"/>
      <c r="AH138" s="324"/>
      <c r="AI138" s="73"/>
      <c r="AJ138" s="73"/>
      <c r="AK138" s="73"/>
      <c r="AL138" s="73"/>
      <c r="AM138" s="128"/>
      <c r="AN138" s="128"/>
      <c r="AO138" s="128"/>
      <c r="AP138" s="128"/>
      <c r="AQ138" s="128"/>
      <c r="AR138" s="128"/>
      <c r="AS138" s="128"/>
      <c r="AT138" s="324"/>
      <c r="AU138" s="324"/>
      <c r="AV138" s="324"/>
      <c r="AW138" s="324"/>
      <c r="AX138" s="324"/>
      <c r="AY138" s="324"/>
      <c r="AZ138" s="324"/>
      <c r="BA138" s="324"/>
      <c r="BB138" s="324"/>
      <c r="BC138" s="324"/>
      <c r="BD138" s="324"/>
      <c r="BE138" s="324"/>
      <c r="BF138" s="324"/>
      <c r="BG138" s="324"/>
      <c r="BH138" s="324"/>
      <c r="BI138" s="324"/>
      <c r="BJ138" s="324"/>
      <c r="BK138" s="324"/>
      <c r="BL138" s="324"/>
      <c r="BM138" s="324"/>
      <c r="BN138" s="324"/>
      <c r="BO138" s="324"/>
      <c r="BP138" s="128"/>
      <c r="BQ138" s="128"/>
      <c r="BR138" s="128"/>
      <c r="BS138" s="128"/>
      <c r="BT138" s="128"/>
      <c r="BU138" s="128"/>
      <c r="BV138" s="128"/>
      <c r="BW138" s="128"/>
      <c r="BX138" s="128"/>
      <c r="BY138" s="128"/>
      <c r="BZ138" s="128"/>
      <c r="CA138" s="128"/>
      <c r="CB138" s="128"/>
      <c r="CC138" s="128"/>
      <c r="CD138" s="128"/>
      <c r="CE138" s="128"/>
      <c r="CF138" s="128"/>
      <c r="CG138" s="128"/>
      <c r="CH138" s="128"/>
      <c r="CI138" s="128"/>
      <c r="CJ138" s="128"/>
      <c r="CK138" s="128"/>
      <c r="CL138" s="128"/>
      <c r="CM138" s="128"/>
      <c r="CN138" s="128"/>
      <c r="CO138" s="128"/>
      <c r="CP138" s="128"/>
      <c r="CQ138" s="128"/>
      <c r="CR138" s="128"/>
      <c r="CS138" s="128"/>
      <c r="CT138" s="128"/>
      <c r="CU138" s="128"/>
      <c r="CV138" s="128"/>
      <c r="CW138" s="128"/>
      <c r="CX138" s="128"/>
      <c r="CY138" s="128"/>
      <c r="CZ138" s="128"/>
      <c r="DA138" s="128"/>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c r="EI138" s="295"/>
      <c r="EJ138" s="295"/>
      <c r="EK138" s="295"/>
      <c r="EL138" s="295"/>
      <c r="EM138" s="295"/>
      <c r="EN138" s="295"/>
      <c r="EO138" s="295"/>
      <c r="EP138" s="295"/>
      <c r="EQ138" s="295"/>
      <c r="ER138" s="295"/>
      <c r="ES138" s="295"/>
      <c r="ET138" s="295"/>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c r="HR138" s="73"/>
      <c r="HS138" s="73"/>
      <c r="HT138" s="73"/>
    </row>
    <row r="139" spans="1:228" s="2" customFormat="1" ht="12.75" customHeight="1">
      <c r="A139" s="429"/>
      <c r="B139" s="110">
        <v>1037</v>
      </c>
      <c r="C139" s="19" t="s">
        <v>80</v>
      </c>
      <c r="D139" s="11">
        <v>4</v>
      </c>
      <c r="E139" s="100">
        <v>6</v>
      </c>
      <c r="F139" s="441"/>
      <c r="G139" s="441"/>
      <c r="H139" s="441"/>
      <c r="I139" s="441"/>
      <c r="J139" s="441"/>
      <c r="K139" s="441"/>
      <c r="L139" s="441"/>
      <c r="M139" s="442"/>
      <c r="N139" s="127"/>
      <c r="O139" s="127"/>
      <c r="P139" s="327"/>
      <c r="Q139" s="327"/>
      <c r="R139" s="328"/>
      <c r="S139" s="324"/>
      <c r="T139" s="324"/>
      <c r="U139" s="324"/>
      <c r="V139" s="324"/>
      <c r="W139" s="324"/>
      <c r="X139" s="324"/>
      <c r="Y139" s="324"/>
      <c r="Z139" s="324"/>
      <c r="AA139" s="324"/>
      <c r="AB139" s="324"/>
      <c r="AC139" s="324"/>
      <c r="AD139" s="324"/>
      <c r="AE139" s="324"/>
      <c r="AF139" s="324"/>
      <c r="AG139" s="324"/>
      <c r="AH139" s="324"/>
      <c r="AI139" s="73"/>
      <c r="AJ139" s="73"/>
      <c r="AK139" s="73"/>
      <c r="AL139" s="73"/>
      <c r="AM139" s="128"/>
      <c r="AN139" s="128"/>
      <c r="AO139" s="128"/>
      <c r="AP139" s="128"/>
      <c r="AQ139" s="128"/>
      <c r="AR139" s="128"/>
      <c r="AS139" s="128"/>
      <c r="AT139" s="324"/>
      <c r="AU139" s="324"/>
      <c r="AV139" s="324"/>
      <c r="AW139" s="324"/>
      <c r="AX139" s="324"/>
      <c r="AY139" s="324"/>
      <c r="AZ139" s="324"/>
      <c r="BA139" s="324"/>
      <c r="BB139" s="324"/>
      <c r="BC139" s="324"/>
      <c r="BD139" s="324"/>
      <c r="BE139" s="324"/>
      <c r="BF139" s="324"/>
      <c r="BG139" s="324"/>
      <c r="BH139" s="324"/>
      <c r="BI139" s="324"/>
      <c r="BJ139" s="324"/>
      <c r="BK139" s="324"/>
      <c r="BL139" s="324"/>
      <c r="BM139" s="324"/>
      <c r="BN139" s="324"/>
      <c r="BO139" s="324"/>
      <c r="BP139" s="128"/>
      <c r="BQ139" s="128"/>
      <c r="BR139" s="128"/>
      <c r="BS139" s="128"/>
      <c r="BT139" s="128"/>
      <c r="BU139" s="128"/>
      <c r="BV139" s="128"/>
      <c r="BW139" s="128"/>
      <c r="BX139" s="128"/>
      <c r="BY139" s="128"/>
      <c r="BZ139" s="128"/>
      <c r="CA139" s="128"/>
      <c r="CB139" s="128"/>
      <c r="CC139" s="128"/>
      <c r="CD139" s="128"/>
      <c r="CE139" s="128"/>
      <c r="CF139" s="128"/>
      <c r="CG139" s="128"/>
      <c r="CH139" s="128"/>
      <c r="CI139" s="128"/>
      <c r="CJ139" s="128"/>
      <c r="CK139" s="128"/>
      <c r="CL139" s="128"/>
      <c r="CM139" s="128"/>
      <c r="CN139" s="128"/>
      <c r="CO139" s="128"/>
      <c r="CP139" s="128"/>
      <c r="CQ139" s="128"/>
      <c r="CR139" s="128"/>
      <c r="CS139" s="128"/>
      <c r="CT139" s="128"/>
      <c r="CU139" s="128"/>
      <c r="CV139" s="128"/>
      <c r="CW139" s="128"/>
      <c r="CX139" s="128"/>
      <c r="CY139" s="128"/>
      <c r="CZ139" s="128"/>
      <c r="DA139" s="128"/>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c r="EI139" s="295"/>
      <c r="EJ139" s="295"/>
      <c r="EK139" s="295"/>
      <c r="EL139" s="295"/>
      <c r="EM139" s="295"/>
      <c r="EN139" s="295"/>
      <c r="EO139" s="295"/>
      <c r="EP139" s="295"/>
      <c r="EQ139" s="295"/>
      <c r="ER139" s="295"/>
      <c r="ES139" s="295"/>
      <c r="ET139" s="295"/>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c r="HR139" s="73"/>
      <c r="HS139" s="73"/>
      <c r="HT139" s="73"/>
    </row>
    <row r="140" spans="1:228" s="2" customFormat="1" ht="12.75" customHeight="1">
      <c r="A140" s="429" t="s">
        <v>106</v>
      </c>
      <c r="B140" s="107" t="s">
        <v>49</v>
      </c>
      <c r="C140" s="8" t="s">
        <v>109</v>
      </c>
      <c r="D140" s="13">
        <v>4</v>
      </c>
      <c r="E140" s="101">
        <v>4</v>
      </c>
      <c r="F140" s="437"/>
      <c r="G140" s="437"/>
      <c r="H140" s="437"/>
      <c r="I140" s="437"/>
      <c r="J140" s="437"/>
      <c r="K140" s="437"/>
      <c r="L140" s="437"/>
      <c r="M140" s="438"/>
      <c r="N140" s="127"/>
      <c r="O140" s="127"/>
      <c r="P140" s="327"/>
      <c r="Q140" s="327"/>
      <c r="R140" s="328"/>
      <c r="S140" s="324"/>
      <c r="T140" s="324"/>
      <c r="U140" s="324"/>
      <c r="V140" s="324"/>
      <c r="W140" s="324"/>
      <c r="X140" s="324"/>
      <c r="Y140" s="324"/>
      <c r="Z140" s="324"/>
      <c r="AA140" s="324"/>
      <c r="AB140" s="324"/>
      <c r="AC140" s="324"/>
      <c r="AD140" s="324"/>
      <c r="AE140" s="324"/>
      <c r="AF140" s="324"/>
      <c r="AG140" s="324"/>
      <c r="AH140" s="324"/>
      <c r="AI140" s="73"/>
      <c r="AJ140" s="73"/>
      <c r="AK140" s="73"/>
      <c r="AL140" s="73"/>
      <c r="AM140" s="128"/>
      <c r="AN140" s="128"/>
      <c r="AO140" s="128"/>
      <c r="AP140" s="128"/>
      <c r="AQ140" s="128"/>
      <c r="AR140" s="128"/>
      <c r="AS140" s="128"/>
      <c r="AT140" s="324"/>
      <c r="AU140" s="324"/>
      <c r="AV140" s="324"/>
      <c r="AW140" s="324"/>
      <c r="AX140" s="324"/>
      <c r="AY140" s="324"/>
      <c r="AZ140" s="324"/>
      <c r="BA140" s="324"/>
      <c r="BB140" s="324"/>
      <c r="BC140" s="324"/>
      <c r="BD140" s="324"/>
      <c r="BE140" s="324"/>
      <c r="BF140" s="324"/>
      <c r="BG140" s="324"/>
      <c r="BH140" s="324"/>
      <c r="BI140" s="324"/>
      <c r="BJ140" s="324"/>
      <c r="BK140" s="324"/>
      <c r="BL140" s="324"/>
      <c r="BM140" s="324"/>
      <c r="BN140" s="324"/>
      <c r="BO140" s="324"/>
      <c r="BP140" s="128"/>
      <c r="BQ140" s="128"/>
      <c r="BR140" s="128"/>
      <c r="BS140" s="128"/>
      <c r="BT140" s="128"/>
      <c r="BU140" s="128"/>
      <c r="BV140" s="128"/>
      <c r="BW140" s="128"/>
      <c r="BX140" s="128"/>
      <c r="BY140" s="128"/>
      <c r="BZ140" s="128"/>
      <c r="CA140" s="128"/>
      <c r="CB140" s="128"/>
      <c r="CC140" s="128"/>
      <c r="CD140" s="128"/>
      <c r="CE140" s="128"/>
      <c r="CF140" s="128"/>
      <c r="CG140" s="128"/>
      <c r="CH140" s="128"/>
      <c r="CI140" s="128"/>
      <c r="CJ140" s="128"/>
      <c r="CK140" s="128"/>
      <c r="CL140" s="128"/>
      <c r="CM140" s="128"/>
      <c r="CN140" s="128"/>
      <c r="CO140" s="128"/>
      <c r="CP140" s="128"/>
      <c r="CQ140" s="128"/>
      <c r="CR140" s="128"/>
      <c r="CS140" s="128"/>
      <c r="CT140" s="128"/>
      <c r="CU140" s="128"/>
      <c r="CV140" s="128"/>
      <c r="CW140" s="128"/>
      <c r="CX140" s="128"/>
      <c r="CY140" s="128"/>
      <c r="CZ140" s="128"/>
      <c r="DA140" s="128"/>
      <c r="DB140" s="295"/>
      <c r="DC140" s="295"/>
      <c r="DD140" s="295"/>
      <c r="DE140" s="295"/>
      <c r="DF140" s="295"/>
      <c r="DG140" s="295"/>
      <c r="DH140" s="295"/>
      <c r="DI140" s="295"/>
      <c r="DJ140" s="295"/>
      <c r="DK140" s="295"/>
      <c r="DL140" s="295"/>
      <c r="DM140" s="295"/>
      <c r="DN140" s="295"/>
      <c r="DO140" s="295"/>
      <c r="DP140" s="295"/>
      <c r="DQ140" s="295"/>
      <c r="DR140" s="295"/>
      <c r="DS140" s="295"/>
      <c r="DT140" s="295"/>
      <c r="DU140" s="295"/>
      <c r="DV140" s="295"/>
      <c r="DW140" s="295"/>
      <c r="DX140" s="295"/>
      <c r="DY140" s="295"/>
      <c r="DZ140" s="295"/>
      <c r="EA140" s="295"/>
      <c r="EB140" s="295"/>
      <c r="EC140" s="295"/>
      <c r="ED140" s="295"/>
      <c r="EE140" s="295"/>
      <c r="EF140" s="295"/>
      <c r="EG140" s="295"/>
      <c r="EH140" s="295"/>
      <c r="EI140" s="295"/>
      <c r="EJ140" s="295"/>
      <c r="EK140" s="295"/>
      <c r="EL140" s="295"/>
      <c r="EM140" s="295"/>
      <c r="EN140" s="295"/>
      <c r="EO140" s="295"/>
      <c r="EP140" s="295"/>
      <c r="EQ140" s="295"/>
      <c r="ER140" s="295"/>
      <c r="ES140" s="295"/>
      <c r="ET140" s="295"/>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c r="HA140" s="73"/>
      <c r="HB140" s="73"/>
      <c r="HC140" s="73"/>
      <c r="HD140" s="73"/>
      <c r="HE140" s="73"/>
      <c r="HF140" s="73"/>
      <c r="HG140" s="73"/>
      <c r="HH140" s="73"/>
      <c r="HI140" s="73"/>
      <c r="HJ140" s="73"/>
      <c r="HK140" s="73"/>
      <c r="HL140" s="73"/>
      <c r="HM140" s="73"/>
      <c r="HN140" s="73"/>
      <c r="HO140" s="73"/>
      <c r="HP140" s="73"/>
      <c r="HQ140" s="73"/>
      <c r="HR140" s="73"/>
      <c r="HS140" s="73"/>
      <c r="HT140" s="73"/>
    </row>
    <row r="141" spans="1:228" s="2" customFormat="1" ht="12.75" customHeight="1">
      <c r="A141" s="429"/>
      <c r="B141" s="106">
        <v>1055</v>
      </c>
      <c r="C141" s="16" t="s">
        <v>110</v>
      </c>
      <c r="D141" s="11">
        <v>2</v>
      </c>
      <c r="E141" s="100">
        <v>2</v>
      </c>
      <c r="F141" s="431"/>
      <c r="G141" s="431"/>
      <c r="H141" s="431"/>
      <c r="I141" s="431"/>
      <c r="J141" s="431"/>
      <c r="K141" s="431"/>
      <c r="L141" s="431"/>
      <c r="M141" s="432"/>
      <c r="N141" s="127"/>
      <c r="O141" s="127"/>
      <c r="P141" s="327"/>
      <c r="Q141" s="327"/>
      <c r="R141" s="328"/>
      <c r="S141" s="324"/>
      <c r="T141" s="324"/>
      <c r="U141" s="324"/>
      <c r="V141" s="324"/>
      <c r="W141" s="324"/>
      <c r="X141" s="324"/>
      <c r="Y141" s="324"/>
      <c r="Z141" s="324"/>
      <c r="AA141" s="324"/>
      <c r="AB141" s="324"/>
      <c r="AC141" s="324"/>
      <c r="AD141" s="324"/>
      <c r="AE141" s="324"/>
      <c r="AF141" s="324"/>
      <c r="AG141" s="324"/>
      <c r="AH141" s="324"/>
      <c r="AI141" s="73"/>
      <c r="AJ141" s="73"/>
      <c r="AK141" s="73"/>
      <c r="AL141" s="73"/>
      <c r="AM141" s="128"/>
      <c r="AN141" s="128"/>
      <c r="AO141" s="128"/>
      <c r="AP141" s="128"/>
      <c r="AQ141" s="128"/>
      <c r="AR141" s="128"/>
      <c r="AS141" s="128"/>
      <c r="AT141" s="324"/>
      <c r="AU141" s="324"/>
      <c r="AV141" s="324"/>
      <c r="AW141" s="324"/>
      <c r="AX141" s="324"/>
      <c r="AY141" s="324"/>
      <c r="AZ141" s="324"/>
      <c r="BA141" s="324"/>
      <c r="BB141" s="324"/>
      <c r="BC141" s="324"/>
      <c r="BD141" s="324"/>
      <c r="BE141" s="324"/>
      <c r="BF141" s="324"/>
      <c r="BG141" s="324"/>
      <c r="BH141" s="324"/>
      <c r="BI141" s="324"/>
      <c r="BJ141" s="324"/>
      <c r="BK141" s="324"/>
      <c r="BL141" s="324"/>
      <c r="BM141" s="324"/>
      <c r="BN141" s="324"/>
      <c r="BO141" s="324"/>
      <c r="BP141" s="128"/>
      <c r="BQ141" s="128"/>
      <c r="BR141" s="128"/>
      <c r="BS141" s="128"/>
      <c r="BT141" s="128"/>
      <c r="BU141" s="128"/>
      <c r="BV141" s="128"/>
      <c r="BW141" s="128"/>
      <c r="BX141" s="128"/>
      <c r="BY141" s="128"/>
      <c r="BZ141" s="128"/>
      <c r="CA141" s="128"/>
      <c r="CB141" s="128"/>
      <c r="CC141" s="128"/>
      <c r="CD141" s="128"/>
      <c r="CE141" s="128"/>
      <c r="CF141" s="128"/>
      <c r="CG141" s="128"/>
      <c r="CH141" s="128"/>
      <c r="CI141" s="128"/>
      <c r="CJ141" s="128"/>
      <c r="CK141" s="128"/>
      <c r="CL141" s="128"/>
      <c r="CM141" s="128"/>
      <c r="CN141" s="128"/>
      <c r="CO141" s="128"/>
      <c r="CP141" s="128"/>
      <c r="CQ141" s="128"/>
      <c r="CR141" s="128"/>
      <c r="CS141" s="128"/>
      <c r="CT141" s="128"/>
      <c r="CU141" s="128"/>
      <c r="CV141" s="128"/>
      <c r="CW141" s="128"/>
      <c r="CX141" s="128"/>
      <c r="CY141" s="128"/>
      <c r="CZ141" s="128"/>
      <c r="DA141" s="128"/>
      <c r="DB141" s="295"/>
      <c r="DC141" s="295"/>
      <c r="DD141" s="295"/>
      <c r="DE141" s="295"/>
      <c r="DF141" s="295"/>
      <c r="DG141" s="295"/>
      <c r="DH141" s="295"/>
      <c r="DI141" s="295"/>
      <c r="DJ141" s="295"/>
      <c r="DK141" s="295"/>
      <c r="DL141" s="295"/>
      <c r="DM141" s="295"/>
      <c r="DN141" s="295"/>
      <c r="DO141" s="295"/>
      <c r="DP141" s="295"/>
      <c r="DQ141" s="295"/>
      <c r="DR141" s="295"/>
      <c r="DS141" s="295"/>
      <c r="DT141" s="295"/>
      <c r="DU141" s="295"/>
      <c r="DV141" s="295"/>
      <c r="DW141" s="295"/>
      <c r="DX141" s="295"/>
      <c r="DY141" s="295"/>
      <c r="DZ141" s="295"/>
      <c r="EA141" s="295"/>
      <c r="EB141" s="295"/>
      <c r="EC141" s="295"/>
      <c r="ED141" s="295"/>
      <c r="EE141" s="295"/>
      <c r="EF141" s="295"/>
      <c r="EG141" s="295"/>
      <c r="EH141" s="295"/>
      <c r="EI141" s="295"/>
      <c r="EJ141" s="295"/>
      <c r="EK141" s="295"/>
      <c r="EL141" s="295"/>
      <c r="EM141" s="295"/>
      <c r="EN141" s="295"/>
      <c r="EO141" s="295"/>
      <c r="EP141" s="295"/>
      <c r="EQ141" s="295"/>
      <c r="ER141" s="295"/>
      <c r="ES141" s="295"/>
      <c r="ET141" s="295"/>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c r="HR141" s="73"/>
      <c r="HS141" s="73"/>
      <c r="HT141" s="73"/>
    </row>
    <row r="142" spans="1:228" s="2" customFormat="1" ht="12.75" customHeight="1">
      <c r="A142" s="429"/>
      <c r="B142" s="106">
        <v>1056</v>
      </c>
      <c r="C142" s="16" t="s">
        <v>111</v>
      </c>
      <c r="D142" s="11">
        <v>2</v>
      </c>
      <c r="E142" s="100">
        <v>2</v>
      </c>
      <c r="F142" s="431"/>
      <c r="G142" s="431"/>
      <c r="H142" s="431"/>
      <c r="I142" s="431"/>
      <c r="J142" s="431"/>
      <c r="K142" s="431"/>
      <c r="L142" s="431"/>
      <c r="M142" s="432"/>
      <c r="N142" s="127"/>
      <c r="O142" s="127"/>
      <c r="P142" s="327"/>
      <c r="Q142" s="327"/>
      <c r="R142" s="328"/>
      <c r="S142" s="324"/>
      <c r="T142" s="324"/>
      <c r="U142" s="324"/>
      <c r="V142" s="324"/>
      <c r="W142" s="324"/>
      <c r="X142" s="324"/>
      <c r="Y142" s="324"/>
      <c r="Z142" s="324"/>
      <c r="AA142" s="324"/>
      <c r="AB142" s="324"/>
      <c r="AC142" s="324"/>
      <c r="AD142" s="324"/>
      <c r="AE142" s="324"/>
      <c r="AF142" s="324"/>
      <c r="AG142" s="324"/>
      <c r="AH142" s="324"/>
      <c r="AI142" s="73"/>
      <c r="AJ142" s="73"/>
      <c r="AK142" s="73"/>
      <c r="AL142" s="73"/>
      <c r="AM142" s="128"/>
      <c r="AN142" s="128"/>
      <c r="AO142" s="128"/>
      <c r="AP142" s="128"/>
      <c r="AQ142" s="128"/>
      <c r="AR142" s="128"/>
      <c r="AS142" s="128"/>
      <c r="AT142" s="324"/>
      <c r="AU142" s="324"/>
      <c r="AV142" s="324"/>
      <c r="AW142" s="324"/>
      <c r="AX142" s="324"/>
      <c r="AY142" s="324"/>
      <c r="AZ142" s="324"/>
      <c r="BA142" s="324"/>
      <c r="BB142" s="324"/>
      <c r="BC142" s="324"/>
      <c r="BD142" s="324"/>
      <c r="BE142" s="324"/>
      <c r="BF142" s="324"/>
      <c r="BG142" s="324"/>
      <c r="BH142" s="324"/>
      <c r="BI142" s="324"/>
      <c r="BJ142" s="324"/>
      <c r="BK142" s="324"/>
      <c r="BL142" s="324"/>
      <c r="BM142" s="324"/>
      <c r="BN142" s="324"/>
      <c r="BO142" s="324"/>
      <c r="BP142" s="128"/>
      <c r="BQ142" s="128"/>
      <c r="BR142" s="128"/>
      <c r="BS142" s="128"/>
      <c r="BT142" s="128"/>
      <c r="BU142" s="128"/>
      <c r="BV142" s="128"/>
      <c r="BW142" s="128"/>
      <c r="BX142" s="128"/>
      <c r="BY142" s="128"/>
      <c r="BZ142" s="128"/>
      <c r="CA142" s="128"/>
      <c r="CB142" s="128"/>
      <c r="CC142" s="128"/>
      <c r="CD142" s="128"/>
      <c r="CE142" s="128"/>
      <c r="CF142" s="128"/>
      <c r="CG142" s="128"/>
      <c r="CH142" s="128"/>
      <c r="CI142" s="128"/>
      <c r="CJ142" s="128"/>
      <c r="CK142" s="128"/>
      <c r="CL142" s="128"/>
      <c r="CM142" s="128"/>
      <c r="CN142" s="128"/>
      <c r="CO142" s="128"/>
      <c r="CP142" s="128"/>
      <c r="CQ142" s="128"/>
      <c r="CR142" s="128"/>
      <c r="CS142" s="128"/>
      <c r="CT142" s="128"/>
      <c r="CU142" s="128"/>
      <c r="CV142" s="128"/>
      <c r="CW142" s="128"/>
      <c r="CX142" s="128"/>
      <c r="CY142" s="128"/>
      <c r="CZ142" s="128"/>
      <c r="DA142" s="128"/>
      <c r="DB142" s="295"/>
      <c r="DC142" s="295"/>
      <c r="DD142" s="295"/>
      <c r="DE142" s="295"/>
      <c r="DF142" s="295"/>
      <c r="DG142" s="295"/>
      <c r="DH142" s="295"/>
      <c r="DI142" s="295"/>
      <c r="DJ142" s="295"/>
      <c r="DK142" s="295"/>
      <c r="DL142" s="295"/>
      <c r="DM142" s="295"/>
      <c r="DN142" s="295"/>
      <c r="DO142" s="295"/>
      <c r="DP142" s="295"/>
      <c r="DQ142" s="295"/>
      <c r="DR142" s="295"/>
      <c r="DS142" s="295"/>
      <c r="DT142" s="295"/>
      <c r="DU142" s="295"/>
      <c r="DV142" s="295"/>
      <c r="DW142" s="295"/>
      <c r="DX142" s="295"/>
      <c r="DY142" s="295"/>
      <c r="DZ142" s="295"/>
      <c r="EA142" s="295"/>
      <c r="EB142" s="295"/>
      <c r="EC142" s="295"/>
      <c r="ED142" s="295"/>
      <c r="EE142" s="295"/>
      <c r="EF142" s="295"/>
      <c r="EG142" s="295"/>
      <c r="EH142" s="295"/>
      <c r="EI142" s="295"/>
      <c r="EJ142" s="295"/>
      <c r="EK142" s="295"/>
      <c r="EL142" s="295"/>
      <c r="EM142" s="295"/>
      <c r="EN142" s="295"/>
      <c r="EO142" s="295"/>
      <c r="EP142" s="295"/>
      <c r="EQ142" s="295"/>
      <c r="ER142" s="295"/>
      <c r="ES142" s="295"/>
      <c r="ET142" s="295"/>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c r="HA142" s="73"/>
      <c r="HB142" s="73"/>
      <c r="HC142" s="73"/>
      <c r="HD142" s="73"/>
      <c r="HE142" s="73"/>
      <c r="HF142" s="73"/>
      <c r="HG142" s="73"/>
      <c r="HH142" s="73"/>
      <c r="HI142" s="73"/>
      <c r="HJ142" s="73"/>
      <c r="HK142" s="73"/>
      <c r="HL142" s="73"/>
      <c r="HM142" s="73"/>
      <c r="HN142" s="73"/>
      <c r="HO142" s="73"/>
      <c r="HP142" s="73"/>
      <c r="HQ142" s="73"/>
      <c r="HR142" s="73"/>
      <c r="HS142" s="73"/>
      <c r="HT142" s="73"/>
    </row>
    <row r="143" spans="1:228" s="2" customFormat="1" ht="12.75" customHeight="1">
      <c r="A143" s="429" t="s">
        <v>106</v>
      </c>
      <c r="B143" s="106">
        <v>1057</v>
      </c>
      <c r="C143" s="16" t="s">
        <v>112</v>
      </c>
      <c r="D143" s="11">
        <v>2</v>
      </c>
      <c r="E143" s="100">
        <v>2</v>
      </c>
      <c r="F143" s="431"/>
      <c r="G143" s="431"/>
      <c r="H143" s="431"/>
      <c r="I143" s="431"/>
      <c r="J143" s="431"/>
      <c r="K143" s="431"/>
      <c r="L143" s="431"/>
      <c r="M143" s="432"/>
      <c r="N143" s="127"/>
      <c r="O143" s="127"/>
      <c r="P143" s="327"/>
      <c r="Q143" s="327"/>
      <c r="R143" s="328"/>
      <c r="S143" s="324"/>
      <c r="T143" s="324"/>
      <c r="U143" s="324"/>
      <c r="V143" s="324"/>
      <c r="W143" s="324"/>
      <c r="X143" s="324"/>
      <c r="Y143" s="324"/>
      <c r="Z143" s="324"/>
      <c r="AA143" s="324"/>
      <c r="AB143" s="324"/>
      <c r="AC143" s="324"/>
      <c r="AD143" s="324"/>
      <c r="AE143" s="324"/>
      <c r="AF143" s="324"/>
      <c r="AG143" s="324"/>
      <c r="AH143" s="324"/>
      <c r="AI143" s="73"/>
      <c r="AJ143" s="73"/>
      <c r="AK143" s="73"/>
      <c r="AL143" s="73"/>
      <c r="AM143" s="128"/>
      <c r="AN143" s="128"/>
      <c r="AO143" s="128"/>
      <c r="AP143" s="128"/>
      <c r="AQ143" s="128"/>
      <c r="AR143" s="128"/>
      <c r="AS143" s="128"/>
      <c r="AT143" s="324"/>
      <c r="AU143" s="324"/>
      <c r="AV143" s="324"/>
      <c r="AW143" s="324"/>
      <c r="AX143" s="324"/>
      <c r="AY143" s="324"/>
      <c r="AZ143" s="324"/>
      <c r="BA143" s="324"/>
      <c r="BB143" s="324"/>
      <c r="BC143" s="324"/>
      <c r="BD143" s="324"/>
      <c r="BE143" s="324"/>
      <c r="BF143" s="324"/>
      <c r="BG143" s="324"/>
      <c r="BH143" s="324"/>
      <c r="BI143" s="324"/>
      <c r="BJ143" s="324"/>
      <c r="BK143" s="324"/>
      <c r="BL143" s="324"/>
      <c r="BM143" s="324"/>
      <c r="BN143" s="324"/>
      <c r="BO143" s="324"/>
      <c r="BP143" s="128"/>
      <c r="BQ143" s="128"/>
      <c r="BR143" s="128"/>
      <c r="BS143" s="128"/>
      <c r="BT143" s="128"/>
      <c r="BU143" s="128"/>
      <c r="BV143" s="128"/>
      <c r="BW143" s="128"/>
      <c r="BX143" s="128"/>
      <c r="BY143" s="128"/>
      <c r="BZ143" s="128"/>
      <c r="CA143" s="128"/>
      <c r="CB143" s="128"/>
      <c r="CC143" s="128"/>
      <c r="CD143" s="128"/>
      <c r="CE143" s="128"/>
      <c r="CF143" s="128"/>
      <c r="CG143" s="128"/>
      <c r="CH143" s="128"/>
      <c r="CI143" s="128"/>
      <c r="CJ143" s="128"/>
      <c r="CK143" s="128"/>
      <c r="CL143" s="128"/>
      <c r="CM143" s="128"/>
      <c r="CN143" s="128"/>
      <c r="CO143" s="128"/>
      <c r="CP143" s="128"/>
      <c r="CQ143" s="128"/>
      <c r="CR143" s="128"/>
      <c r="CS143" s="128"/>
      <c r="CT143" s="128"/>
      <c r="CU143" s="128"/>
      <c r="CV143" s="128"/>
      <c r="CW143" s="128"/>
      <c r="CX143" s="128"/>
      <c r="CY143" s="128"/>
      <c r="CZ143" s="128"/>
      <c r="DA143" s="128"/>
      <c r="DB143" s="295"/>
      <c r="DC143" s="295"/>
      <c r="DD143" s="295"/>
      <c r="DE143" s="295"/>
      <c r="DF143" s="295"/>
      <c r="DG143" s="295"/>
      <c r="DH143" s="295"/>
      <c r="DI143" s="295"/>
      <c r="DJ143" s="295"/>
      <c r="DK143" s="295"/>
      <c r="DL143" s="295"/>
      <c r="DM143" s="295"/>
      <c r="DN143" s="295"/>
      <c r="DO143" s="295"/>
      <c r="DP143" s="295"/>
      <c r="DQ143" s="295"/>
      <c r="DR143" s="295"/>
      <c r="DS143" s="295"/>
      <c r="DT143" s="295"/>
      <c r="DU143" s="295"/>
      <c r="DV143" s="295"/>
      <c r="DW143" s="295"/>
      <c r="DX143" s="295"/>
      <c r="DY143" s="295"/>
      <c r="DZ143" s="295"/>
      <c r="EA143" s="295"/>
      <c r="EB143" s="295"/>
      <c r="EC143" s="295"/>
      <c r="ED143" s="295"/>
      <c r="EE143" s="295"/>
      <c r="EF143" s="295"/>
      <c r="EG143" s="295"/>
      <c r="EH143" s="295"/>
      <c r="EI143" s="295"/>
      <c r="EJ143" s="295"/>
      <c r="EK143" s="295"/>
      <c r="EL143" s="295"/>
      <c r="EM143" s="295"/>
      <c r="EN143" s="295"/>
      <c r="EO143" s="295"/>
      <c r="EP143" s="295"/>
      <c r="EQ143" s="295"/>
      <c r="ER143" s="295"/>
      <c r="ES143" s="295"/>
      <c r="ET143" s="295"/>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c r="HR143" s="73"/>
      <c r="HS143" s="73"/>
      <c r="HT143" s="73"/>
    </row>
    <row r="144" spans="1:228" s="2" customFormat="1" ht="12.75" customHeight="1">
      <c r="A144" s="429"/>
      <c r="B144" s="107" t="s">
        <v>50</v>
      </c>
      <c r="C144" s="8" t="s">
        <v>113</v>
      </c>
      <c r="D144" s="13">
        <v>12</v>
      </c>
      <c r="E144" s="101">
        <v>18</v>
      </c>
      <c r="F144" s="437"/>
      <c r="G144" s="437"/>
      <c r="H144" s="437"/>
      <c r="I144" s="437"/>
      <c r="J144" s="437"/>
      <c r="K144" s="437"/>
      <c r="L144" s="437"/>
      <c r="M144" s="438"/>
      <c r="N144" s="127"/>
      <c r="O144" s="127"/>
      <c r="P144" s="327"/>
      <c r="Q144" s="327"/>
      <c r="R144" s="328"/>
      <c r="S144" s="324"/>
      <c r="T144" s="324"/>
      <c r="U144" s="324"/>
      <c r="V144" s="324"/>
      <c r="W144" s="324"/>
      <c r="X144" s="324"/>
      <c r="Y144" s="324"/>
      <c r="Z144" s="324"/>
      <c r="AA144" s="324"/>
      <c r="AB144" s="324"/>
      <c r="AC144" s="324"/>
      <c r="AD144" s="324"/>
      <c r="AE144" s="324"/>
      <c r="AF144" s="324"/>
      <c r="AG144" s="324"/>
      <c r="AH144" s="324"/>
      <c r="AI144" s="73"/>
      <c r="AJ144" s="73"/>
      <c r="AK144" s="73"/>
      <c r="AL144" s="73"/>
      <c r="AM144" s="128"/>
      <c r="AN144" s="128"/>
      <c r="AO144" s="128"/>
      <c r="AP144" s="128"/>
      <c r="AQ144" s="128"/>
      <c r="AR144" s="128"/>
      <c r="AS144" s="128"/>
      <c r="AT144" s="324"/>
      <c r="AU144" s="324"/>
      <c r="AV144" s="324"/>
      <c r="AW144" s="324"/>
      <c r="AX144" s="324"/>
      <c r="AY144" s="324"/>
      <c r="AZ144" s="324"/>
      <c r="BA144" s="324"/>
      <c r="BB144" s="324"/>
      <c r="BC144" s="324"/>
      <c r="BD144" s="324"/>
      <c r="BE144" s="324"/>
      <c r="BF144" s="324"/>
      <c r="BG144" s="324"/>
      <c r="BH144" s="324"/>
      <c r="BI144" s="324"/>
      <c r="BJ144" s="324"/>
      <c r="BK144" s="324"/>
      <c r="BL144" s="324"/>
      <c r="BM144" s="324"/>
      <c r="BN144" s="324"/>
      <c r="BO144" s="324"/>
      <c r="BP144" s="128"/>
      <c r="BQ144" s="128"/>
      <c r="BR144" s="128"/>
      <c r="BS144" s="128"/>
      <c r="BT144" s="128"/>
      <c r="BU144" s="128"/>
      <c r="BV144" s="128"/>
      <c r="BW144" s="128"/>
      <c r="BX144" s="128"/>
      <c r="BY144" s="128"/>
      <c r="BZ144" s="128"/>
      <c r="CA144" s="128"/>
      <c r="CB144" s="128"/>
      <c r="CC144" s="128"/>
      <c r="CD144" s="128"/>
      <c r="CE144" s="128"/>
      <c r="CF144" s="128"/>
      <c r="CG144" s="128"/>
      <c r="CH144" s="128"/>
      <c r="CI144" s="128"/>
      <c r="CJ144" s="128"/>
      <c r="CK144" s="128"/>
      <c r="CL144" s="128"/>
      <c r="CM144" s="128"/>
      <c r="CN144" s="128"/>
      <c r="CO144" s="128"/>
      <c r="CP144" s="128"/>
      <c r="CQ144" s="128"/>
      <c r="CR144" s="128"/>
      <c r="CS144" s="128"/>
      <c r="CT144" s="128"/>
      <c r="CU144" s="128"/>
      <c r="CV144" s="128"/>
      <c r="CW144" s="128"/>
      <c r="CX144" s="128"/>
      <c r="CY144" s="128"/>
      <c r="CZ144" s="128"/>
      <c r="DA144" s="128"/>
      <c r="DB144" s="295"/>
      <c r="DC144" s="295"/>
      <c r="DD144" s="295"/>
      <c r="DE144" s="295"/>
      <c r="DF144" s="295"/>
      <c r="DG144" s="295"/>
      <c r="DH144" s="295"/>
      <c r="DI144" s="295"/>
      <c r="DJ144" s="295"/>
      <c r="DK144" s="295"/>
      <c r="DL144" s="295"/>
      <c r="DM144" s="295"/>
      <c r="DN144" s="295"/>
      <c r="DO144" s="295"/>
      <c r="DP144" s="295"/>
      <c r="DQ144" s="295"/>
      <c r="DR144" s="295"/>
      <c r="DS144" s="295"/>
      <c r="DT144" s="295"/>
      <c r="DU144" s="295"/>
      <c r="DV144" s="295"/>
      <c r="DW144" s="295"/>
      <c r="DX144" s="295"/>
      <c r="DY144" s="295"/>
      <c r="DZ144" s="295"/>
      <c r="EA144" s="295"/>
      <c r="EB144" s="295"/>
      <c r="EC144" s="295"/>
      <c r="ED144" s="295"/>
      <c r="EE144" s="295"/>
      <c r="EF144" s="295"/>
      <c r="EG144" s="295"/>
      <c r="EH144" s="295"/>
      <c r="EI144" s="295"/>
      <c r="EJ144" s="295"/>
      <c r="EK144" s="295"/>
      <c r="EL144" s="295"/>
      <c r="EM144" s="295"/>
      <c r="EN144" s="295"/>
      <c r="EO144" s="295"/>
      <c r="EP144" s="295"/>
      <c r="EQ144" s="295"/>
      <c r="ER144" s="295"/>
      <c r="ES144" s="295"/>
      <c r="ET144" s="295"/>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c r="HR144" s="73"/>
      <c r="HS144" s="73"/>
      <c r="HT144" s="73"/>
    </row>
    <row r="145" spans="1:228" s="2" customFormat="1" ht="12.75" customHeight="1">
      <c r="A145" s="429"/>
      <c r="B145" s="106">
        <v>1058</v>
      </c>
      <c r="C145" s="16" t="s">
        <v>114</v>
      </c>
      <c r="D145" s="11">
        <v>4</v>
      </c>
      <c r="E145" s="100">
        <v>6</v>
      </c>
      <c r="F145" s="431"/>
      <c r="G145" s="431"/>
      <c r="H145" s="431"/>
      <c r="I145" s="431"/>
      <c r="J145" s="431"/>
      <c r="K145" s="431"/>
      <c r="L145" s="431"/>
      <c r="M145" s="432"/>
      <c r="N145" s="127"/>
      <c r="O145" s="127"/>
      <c r="P145" s="327"/>
      <c r="Q145" s="327"/>
      <c r="R145" s="328"/>
      <c r="S145" s="324"/>
      <c r="T145" s="324"/>
      <c r="U145" s="324"/>
      <c r="V145" s="324"/>
      <c r="W145" s="324"/>
      <c r="X145" s="324"/>
      <c r="Y145" s="324"/>
      <c r="Z145" s="324"/>
      <c r="AA145" s="324"/>
      <c r="AB145" s="324"/>
      <c r="AC145" s="324"/>
      <c r="AD145" s="324"/>
      <c r="AE145" s="324"/>
      <c r="AF145" s="324"/>
      <c r="AG145" s="324"/>
      <c r="AH145" s="324"/>
      <c r="AI145" s="73"/>
      <c r="AJ145" s="73"/>
      <c r="AK145" s="73"/>
      <c r="AL145" s="73"/>
      <c r="AM145" s="128"/>
      <c r="AN145" s="128"/>
      <c r="AO145" s="128"/>
      <c r="AP145" s="128"/>
      <c r="AQ145" s="128"/>
      <c r="AR145" s="128"/>
      <c r="AS145" s="128"/>
      <c r="AT145" s="324"/>
      <c r="AU145" s="324"/>
      <c r="AV145" s="324"/>
      <c r="AW145" s="324"/>
      <c r="AX145" s="324"/>
      <c r="AY145" s="324"/>
      <c r="AZ145" s="324"/>
      <c r="BA145" s="324"/>
      <c r="BB145" s="324"/>
      <c r="BC145" s="324"/>
      <c r="BD145" s="324"/>
      <c r="BE145" s="324"/>
      <c r="BF145" s="324"/>
      <c r="BG145" s="324"/>
      <c r="BH145" s="324"/>
      <c r="BI145" s="324"/>
      <c r="BJ145" s="324"/>
      <c r="BK145" s="324"/>
      <c r="BL145" s="324"/>
      <c r="BM145" s="324"/>
      <c r="BN145" s="324"/>
      <c r="BO145" s="324"/>
      <c r="BP145" s="128"/>
      <c r="BQ145" s="128"/>
      <c r="BR145" s="128"/>
      <c r="BS145" s="128"/>
      <c r="BT145" s="128"/>
      <c r="BU145" s="128"/>
      <c r="BV145" s="128"/>
      <c r="BW145" s="128"/>
      <c r="BX145" s="128"/>
      <c r="BY145" s="128"/>
      <c r="BZ145" s="128"/>
      <c r="CA145" s="128"/>
      <c r="CB145" s="128"/>
      <c r="CC145" s="128"/>
      <c r="CD145" s="128"/>
      <c r="CE145" s="128"/>
      <c r="CF145" s="128"/>
      <c r="CG145" s="128"/>
      <c r="CH145" s="128"/>
      <c r="CI145" s="128"/>
      <c r="CJ145" s="128"/>
      <c r="CK145" s="128"/>
      <c r="CL145" s="128"/>
      <c r="CM145" s="128"/>
      <c r="CN145" s="128"/>
      <c r="CO145" s="128"/>
      <c r="CP145" s="128"/>
      <c r="CQ145" s="128"/>
      <c r="CR145" s="128"/>
      <c r="CS145" s="128"/>
      <c r="CT145" s="128"/>
      <c r="CU145" s="128"/>
      <c r="CV145" s="128"/>
      <c r="CW145" s="128"/>
      <c r="CX145" s="128"/>
      <c r="CY145" s="128"/>
      <c r="CZ145" s="128"/>
      <c r="DA145" s="128"/>
      <c r="DB145" s="295"/>
      <c r="DC145" s="295"/>
      <c r="DD145" s="295"/>
      <c r="DE145" s="295"/>
      <c r="DF145" s="295"/>
      <c r="DG145" s="295"/>
      <c r="DH145" s="295"/>
      <c r="DI145" s="295"/>
      <c r="DJ145" s="295"/>
      <c r="DK145" s="295"/>
      <c r="DL145" s="295"/>
      <c r="DM145" s="295"/>
      <c r="DN145" s="295"/>
      <c r="DO145" s="295"/>
      <c r="DP145" s="295"/>
      <c r="DQ145" s="295"/>
      <c r="DR145" s="295"/>
      <c r="DS145" s="295"/>
      <c r="DT145" s="295"/>
      <c r="DU145" s="295"/>
      <c r="DV145" s="295"/>
      <c r="DW145" s="295"/>
      <c r="DX145" s="295"/>
      <c r="DY145" s="295"/>
      <c r="DZ145" s="295"/>
      <c r="EA145" s="295"/>
      <c r="EB145" s="295"/>
      <c r="EC145" s="295"/>
      <c r="ED145" s="295"/>
      <c r="EE145" s="295"/>
      <c r="EF145" s="295"/>
      <c r="EG145" s="295"/>
      <c r="EH145" s="295"/>
      <c r="EI145" s="295"/>
      <c r="EJ145" s="295"/>
      <c r="EK145" s="295"/>
      <c r="EL145" s="295"/>
      <c r="EM145" s="295"/>
      <c r="EN145" s="295"/>
      <c r="EO145" s="295"/>
      <c r="EP145" s="295"/>
      <c r="EQ145" s="295"/>
      <c r="ER145" s="295"/>
      <c r="ES145" s="295"/>
      <c r="ET145" s="295"/>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c r="HA145" s="73"/>
      <c r="HB145" s="73"/>
      <c r="HC145" s="73"/>
      <c r="HD145" s="73"/>
      <c r="HE145" s="73"/>
      <c r="HF145" s="73"/>
      <c r="HG145" s="73"/>
      <c r="HH145" s="73"/>
      <c r="HI145" s="73"/>
      <c r="HJ145" s="73"/>
      <c r="HK145" s="73"/>
      <c r="HL145" s="73"/>
      <c r="HM145" s="73"/>
      <c r="HN145" s="73"/>
      <c r="HO145" s="73"/>
      <c r="HP145" s="73"/>
      <c r="HQ145" s="73"/>
      <c r="HR145" s="73"/>
      <c r="HS145" s="73"/>
      <c r="HT145" s="73"/>
    </row>
    <row r="146" spans="1:228" s="2" customFormat="1" ht="12.75" customHeight="1">
      <c r="A146" s="429" t="s">
        <v>106</v>
      </c>
      <c r="B146" s="106">
        <v>1059</v>
      </c>
      <c r="C146" s="16" t="s">
        <v>100</v>
      </c>
      <c r="D146" s="11">
        <v>4</v>
      </c>
      <c r="E146" s="100">
        <v>6</v>
      </c>
      <c r="F146" s="431"/>
      <c r="G146" s="431"/>
      <c r="H146" s="431"/>
      <c r="I146" s="431"/>
      <c r="J146" s="431"/>
      <c r="K146" s="431"/>
      <c r="L146" s="431"/>
      <c r="M146" s="432"/>
      <c r="N146" s="127"/>
      <c r="O146" s="127"/>
      <c r="P146" s="327"/>
      <c r="Q146" s="327"/>
      <c r="R146" s="328"/>
      <c r="S146" s="324"/>
      <c r="T146" s="324"/>
      <c r="U146" s="324"/>
      <c r="V146" s="324"/>
      <c r="W146" s="324"/>
      <c r="X146" s="324"/>
      <c r="Y146" s="324"/>
      <c r="Z146" s="324"/>
      <c r="AA146" s="324"/>
      <c r="AB146" s="324"/>
      <c r="AC146" s="324"/>
      <c r="AD146" s="324"/>
      <c r="AE146" s="324"/>
      <c r="AF146" s="324"/>
      <c r="AG146" s="324"/>
      <c r="AH146" s="324"/>
      <c r="AI146" s="73"/>
      <c r="AJ146" s="73"/>
      <c r="AK146" s="73"/>
      <c r="AL146" s="73"/>
      <c r="AM146" s="128"/>
      <c r="AN146" s="128"/>
      <c r="AO146" s="128"/>
      <c r="AP146" s="128"/>
      <c r="AQ146" s="128"/>
      <c r="AR146" s="128"/>
      <c r="AS146" s="128"/>
      <c r="AT146" s="324"/>
      <c r="AU146" s="324"/>
      <c r="AV146" s="324"/>
      <c r="AW146" s="324"/>
      <c r="AX146" s="324"/>
      <c r="AY146" s="324"/>
      <c r="AZ146" s="324"/>
      <c r="BA146" s="324"/>
      <c r="BB146" s="324"/>
      <c r="BC146" s="324"/>
      <c r="BD146" s="324"/>
      <c r="BE146" s="324"/>
      <c r="BF146" s="324"/>
      <c r="BG146" s="324"/>
      <c r="BH146" s="324"/>
      <c r="BI146" s="324"/>
      <c r="BJ146" s="324"/>
      <c r="BK146" s="324"/>
      <c r="BL146" s="324"/>
      <c r="BM146" s="324"/>
      <c r="BN146" s="324"/>
      <c r="BO146" s="324"/>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295"/>
      <c r="DC146" s="295"/>
      <c r="DD146" s="295"/>
      <c r="DE146" s="295"/>
      <c r="DF146" s="295"/>
      <c r="DG146" s="295"/>
      <c r="DH146" s="295"/>
      <c r="DI146" s="295"/>
      <c r="DJ146" s="295"/>
      <c r="DK146" s="295"/>
      <c r="DL146" s="295"/>
      <c r="DM146" s="295"/>
      <c r="DN146" s="295"/>
      <c r="DO146" s="295"/>
      <c r="DP146" s="295"/>
      <c r="DQ146" s="295"/>
      <c r="DR146" s="295"/>
      <c r="DS146" s="295"/>
      <c r="DT146" s="295"/>
      <c r="DU146" s="295"/>
      <c r="DV146" s="295"/>
      <c r="DW146" s="295"/>
      <c r="DX146" s="295"/>
      <c r="DY146" s="295"/>
      <c r="DZ146" s="295"/>
      <c r="EA146" s="295"/>
      <c r="EB146" s="295"/>
      <c r="EC146" s="295"/>
      <c r="ED146" s="295"/>
      <c r="EE146" s="295"/>
      <c r="EF146" s="295"/>
      <c r="EG146" s="295"/>
      <c r="EH146" s="295"/>
      <c r="EI146" s="295"/>
      <c r="EJ146" s="295"/>
      <c r="EK146" s="295"/>
      <c r="EL146" s="295"/>
      <c r="EM146" s="295"/>
      <c r="EN146" s="295"/>
      <c r="EO146" s="295"/>
      <c r="EP146" s="295"/>
      <c r="EQ146" s="295"/>
      <c r="ER146" s="295"/>
      <c r="ES146" s="295"/>
      <c r="ET146" s="295"/>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c r="HA146" s="73"/>
      <c r="HB146" s="73"/>
      <c r="HC146" s="73"/>
      <c r="HD146" s="73"/>
      <c r="HE146" s="73"/>
      <c r="HF146" s="73"/>
      <c r="HG146" s="73"/>
      <c r="HH146" s="73"/>
      <c r="HI146" s="73"/>
      <c r="HJ146" s="73"/>
      <c r="HK146" s="73"/>
      <c r="HL146" s="73"/>
      <c r="HM146" s="73"/>
      <c r="HN146" s="73"/>
      <c r="HO146" s="73"/>
      <c r="HP146" s="73"/>
      <c r="HQ146" s="73"/>
      <c r="HR146" s="73"/>
      <c r="HS146" s="73"/>
      <c r="HT146" s="73"/>
    </row>
    <row r="147" spans="1:228" s="2" customFormat="1" ht="12.75" customHeight="1">
      <c r="A147" s="429"/>
      <c r="B147" s="106">
        <v>1060</v>
      </c>
      <c r="C147" s="16" t="s">
        <v>101</v>
      </c>
      <c r="D147" s="11">
        <v>4</v>
      </c>
      <c r="E147" s="100">
        <v>6</v>
      </c>
      <c r="F147" s="431"/>
      <c r="G147" s="431"/>
      <c r="H147" s="431"/>
      <c r="I147" s="431"/>
      <c r="J147" s="431"/>
      <c r="K147" s="431"/>
      <c r="L147" s="431"/>
      <c r="M147" s="432"/>
      <c r="N147" s="127"/>
      <c r="O147" s="127"/>
      <c r="P147" s="327"/>
      <c r="Q147" s="327"/>
      <c r="R147" s="328"/>
      <c r="S147" s="324"/>
      <c r="T147" s="324"/>
      <c r="U147" s="324"/>
      <c r="V147" s="324"/>
      <c r="W147" s="324"/>
      <c r="X147" s="324"/>
      <c r="Y147" s="324"/>
      <c r="Z147" s="324"/>
      <c r="AA147" s="324"/>
      <c r="AB147" s="324"/>
      <c r="AC147" s="324"/>
      <c r="AD147" s="324"/>
      <c r="AE147" s="324"/>
      <c r="AF147" s="324"/>
      <c r="AG147" s="324"/>
      <c r="AH147" s="324"/>
      <c r="AI147" s="73"/>
      <c r="AJ147" s="73"/>
      <c r="AK147" s="73"/>
      <c r="AL147" s="73"/>
      <c r="AM147" s="128"/>
      <c r="AN147" s="128"/>
      <c r="AO147" s="128"/>
      <c r="AP147" s="128"/>
      <c r="AQ147" s="128"/>
      <c r="AR147" s="128"/>
      <c r="AS147" s="128"/>
      <c r="AT147" s="324"/>
      <c r="AU147" s="324"/>
      <c r="AV147" s="324"/>
      <c r="AW147" s="324"/>
      <c r="AX147" s="324"/>
      <c r="AY147" s="324"/>
      <c r="AZ147" s="324"/>
      <c r="BA147" s="324"/>
      <c r="BB147" s="324"/>
      <c r="BC147" s="324"/>
      <c r="BD147" s="324"/>
      <c r="BE147" s="324"/>
      <c r="BF147" s="324"/>
      <c r="BG147" s="324"/>
      <c r="BH147" s="324"/>
      <c r="BI147" s="324"/>
      <c r="BJ147" s="324"/>
      <c r="BK147" s="324"/>
      <c r="BL147" s="324"/>
      <c r="BM147" s="324"/>
      <c r="BN147" s="324"/>
      <c r="BO147" s="324"/>
      <c r="BP147" s="128"/>
      <c r="BQ147" s="128"/>
      <c r="BR147" s="128"/>
      <c r="BS147" s="128"/>
      <c r="BT147" s="128"/>
      <c r="BU147" s="128"/>
      <c r="BV147" s="128"/>
      <c r="BW147" s="128"/>
      <c r="BX147" s="128"/>
      <c r="BY147" s="128"/>
      <c r="BZ147" s="128"/>
      <c r="CA147" s="128"/>
      <c r="CB147" s="12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295"/>
      <c r="DC147" s="295"/>
      <c r="DD147" s="295"/>
      <c r="DE147" s="295"/>
      <c r="DF147" s="295"/>
      <c r="DG147" s="295"/>
      <c r="DH147" s="295"/>
      <c r="DI147" s="295"/>
      <c r="DJ147" s="295"/>
      <c r="DK147" s="295"/>
      <c r="DL147" s="295"/>
      <c r="DM147" s="295"/>
      <c r="DN147" s="295"/>
      <c r="DO147" s="295"/>
      <c r="DP147" s="295"/>
      <c r="DQ147" s="295"/>
      <c r="DR147" s="295"/>
      <c r="DS147" s="295"/>
      <c r="DT147" s="295"/>
      <c r="DU147" s="295"/>
      <c r="DV147" s="295"/>
      <c r="DW147" s="295"/>
      <c r="DX147" s="295"/>
      <c r="DY147" s="295"/>
      <c r="DZ147" s="295"/>
      <c r="EA147" s="295"/>
      <c r="EB147" s="295"/>
      <c r="EC147" s="295"/>
      <c r="ED147" s="295"/>
      <c r="EE147" s="295"/>
      <c r="EF147" s="295"/>
      <c r="EG147" s="295"/>
      <c r="EH147" s="295"/>
      <c r="EI147" s="295"/>
      <c r="EJ147" s="295"/>
      <c r="EK147" s="295"/>
      <c r="EL147" s="295"/>
      <c r="EM147" s="295"/>
      <c r="EN147" s="295"/>
      <c r="EO147" s="295"/>
      <c r="EP147" s="295"/>
      <c r="EQ147" s="295"/>
      <c r="ER147" s="295"/>
      <c r="ES147" s="295"/>
      <c r="ET147" s="295"/>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c r="HA147" s="73"/>
      <c r="HB147" s="73"/>
      <c r="HC147" s="73"/>
      <c r="HD147" s="73"/>
      <c r="HE147" s="73"/>
      <c r="HF147" s="73"/>
      <c r="HG147" s="73"/>
      <c r="HH147" s="73"/>
      <c r="HI147" s="73"/>
      <c r="HJ147" s="73"/>
      <c r="HK147" s="73"/>
      <c r="HL147" s="73"/>
      <c r="HM147" s="73"/>
      <c r="HN147" s="73"/>
      <c r="HO147" s="73"/>
      <c r="HP147" s="73"/>
      <c r="HQ147" s="73"/>
      <c r="HR147" s="73"/>
      <c r="HS147" s="73"/>
      <c r="HT147" s="73"/>
    </row>
    <row r="148" spans="1:228" s="2" customFormat="1" ht="12.75" customHeight="1">
      <c r="A148" s="429"/>
      <c r="B148" s="107" t="s">
        <v>51</v>
      </c>
      <c r="C148" s="8" t="s">
        <v>115</v>
      </c>
      <c r="D148" s="13">
        <v>2</v>
      </c>
      <c r="E148" s="101">
        <v>20</v>
      </c>
      <c r="F148" s="437"/>
      <c r="G148" s="437"/>
      <c r="H148" s="437"/>
      <c r="I148" s="437"/>
      <c r="J148" s="437"/>
      <c r="K148" s="437"/>
      <c r="L148" s="437"/>
      <c r="M148" s="438"/>
      <c r="N148" s="127"/>
      <c r="O148" s="127"/>
      <c r="P148" s="327"/>
      <c r="Q148" s="327"/>
      <c r="R148" s="328"/>
      <c r="S148" s="324"/>
      <c r="T148" s="324"/>
      <c r="U148" s="324"/>
      <c r="V148" s="324"/>
      <c r="W148" s="324"/>
      <c r="X148" s="324"/>
      <c r="Y148" s="324"/>
      <c r="Z148" s="324"/>
      <c r="AA148" s="324"/>
      <c r="AB148" s="324"/>
      <c r="AC148" s="324"/>
      <c r="AD148" s="324"/>
      <c r="AE148" s="324"/>
      <c r="AF148" s="324"/>
      <c r="AG148" s="324"/>
      <c r="AH148" s="324"/>
      <c r="AI148" s="73"/>
      <c r="AJ148" s="73"/>
      <c r="AK148" s="73"/>
      <c r="AL148" s="73"/>
      <c r="AM148" s="128"/>
      <c r="AN148" s="128"/>
      <c r="AO148" s="128"/>
      <c r="AP148" s="128"/>
      <c r="AQ148" s="128"/>
      <c r="AR148" s="128"/>
      <c r="AS148" s="128"/>
      <c r="AT148" s="324"/>
      <c r="AU148" s="324"/>
      <c r="AV148" s="324"/>
      <c r="AW148" s="324"/>
      <c r="AX148" s="324"/>
      <c r="AY148" s="324"/>
      <c r="AZ148" s="324"/>
      <c r="BA148" s="324"/>
      <c r="BB148" s="324"/>
      <c r="BC148" s="324"/>
      <c r="BD148" s="324"/>
      <c r="BE148" s="324"/>
      <c r="BF148" s="324"/>
      <c r="BG148" s="324"/>
      <c r="BH148" s="324"/>
      <c r="BI148" s="324"/>
      <c r="BJ148" s="324"/>
      <c r="BK148" s="324"/>
      <c r="BL148" s="324"/>
      <c r="BM148" s="324"/>
      <c r="BN148" s="324"/>
      <c r="BO148" s="324"/>
      <c r="BP148" s="128"/>
      <c r="BQ148" s="128"/>
      <c r="BR148" s="128"/>
      <c r="BS148" s="128"/>
      <c r="BT148" s="128"/>
      <c r="BU148" s="128"/>
      <c r="BV148" s="128"/>
      <c r="BW148" s="128"/>
      <c r="BX148" s="128"/>
      <c r="BY148" s="128"/>
      <c r="BZ148" s="128"/>
      <c r="CA148" s="128"/>
      <c r="CB148" s="128"/>
      <c r="CC148" s="128"/>
      <c r="CD148" s="128"/>
      <c r="CE148" s="128"/>
      <c r="CF148" s="128"/>
      <c r="CG148" s="128"/>
      <c r="CH148" s="128"/>
      <c r="CI148" s="128"/>
      <c r="CJ148" s="128"/>
      <c r="CK148" s="128"/>
      <c r="CL148" s="128"/>
      <c r="CM148" s="128"/>
      <c r="CN148" s="128"/>
      <c r="CO148" s="128"/>
      <c r="CP148" s="128"/>
      <c r="CQ148" s="128"/>
      <c r="CR148" s="128"/>
      <c r="CS148" s="128"/>
      <c r="CT148" s="128"/>
      <c r="CU148" s="128"/>
      <c r="CV148" s="128"/>
      <c r="CW148" s="128"/>
      <c r="CX148" s="128"/>
      <c r="CY148" s="128"/>
      <c r="CZ148" s="128"/>
      <c r="DA148" s="128"/>
      <c r="DB148" s="295"/>
      <c r="DC148" s="295"/>
      <c r="DD148" s="295"/>
      <c r="DE148" s="295"/>
      <c r="DF148" s="295"/>
      <c r="DG148" s="295"/>
      <c r="DH148" s="295"/>
      <c r="DI148" s="295"/>
      <c r="DJ148" s="295"/>
      <c r="DK148" s="295"/>
      <c r="DL148" s="295"/>
      <c r="DM148" s="295"/>
      <c r="DN148" s="295"/>
      <c r="DO148" s="295"/>
      <c r="DP148" s="295"/>
      <c r="DQ148" s="295"/>
      <c r="DR148" s="295"/>
      <c r="DS148" s="295"/>
      <c r="DT148" s="295"/>
      <c r="DU148" s="295"/>
      <c r="DV148" s="295"/>
      <c r="DW148" s="295"/>
      <c r="DX148" s="295"/>
      <c r="DY148" s="295"/>
      <c r="DZ148" s="295"/>
      <c r="EA148" s="295"/>
      <c r="EB148" s="295"/>
      <c r="EC148" s="295"/>
      <c r="ED148" s="295"/>
      <c r="EE148" s="295"/>
      <c r="EF148" s="295"/>
      <c r="EG148" s="295"/>
      <c r="EH148" s="295"/>
      <c r="EI148" s="295"/>
      <c r="EJ148" s="295"/>
      <c r="EK148" s="295"/>
      <c r="EL148" s="295"/>
      <c r="EM148" s="295"/>
      <c r="EN148" s="295"/>
      <c r="EO148" s="295"/>
      <c r="EP148" s="295"/>
      <c r="EQ148" s="295"/>
      <c r="ER148" s="295"/>
      <c r="ES148" s="295"/>
      <c r="ET148" s="295"/>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c r="HR148" s="73"/>
      <c r="HS148" s="73"/>
      <c r="HT148" s="73"/>
    </row>
    <row r="149" spans="1:228" s="2" customFormat="1" ht="12.75" customHeight="1">
      <c r="A149" s="429" t="s">
        <v>106</v>
      </c>
      <c r="B149" s="111">
        <v>1061</v>
      </c>
      <c r="C149" s="20" t="s">
        <v>116</v>
      </c>
      <c r="D149" s="11" t="s">
        <v>12</v>
      </c>
      <c r="E149" s="100">
        <v>7</v>
      </c>
      <c r="F149" s="431"/>
      <c r="G149" s="431"/>
      <c r="H149" s="431"/>
      <c r="I149" s="431"/>
      <c r="J149" s="431"/>
      <c r="K149" s="431"/>
      <c r="L149" s="431"/>
      <c r="M149" s="432"/>
      <c r="N149" s="127"/>
      <c r="O149" s="127"/>
      <c r="P149" s="327"/>
      <c r="Q149" s="327"/>
      <c r="R149" s="328"/>
      <c r="S149" s="324"/>
      <c r="T149" s="324"/>
      <c r="U149" s="324"/>
      <c r="V149" s="324"/>
      <c r="W149" s="324"/>
      <c r="X149" s="324"/>
      <c r="Y149" s="324"/>
      <c r="Z149" s="324"/>
      <c r="AA149" s="324"/>
      <c r="AB149" s="324"/>
      <c r="AC149" s="324"/>
      <c r="AD149" s="324"/>
      <c r="AE149" s="324"/>
      <c r="AF149" s="324"/>
      <c r="AG149" s="324"/>
      <c r="AH149" s="324"/>
      <c r="AI149" s="73"/>
      <c r="AJ149" s="73"/>
      <c r="AK149" s="73"/>
      <c r="AL149" s="73"/>
      <c r="AM149" s="128"/>
      <c r="AN149" s="128"/>
      <c r="AO149" s="128"/>
      <c r="AP149" s="128"/>
      <c r="AQ149" s="128"/>
      <c r="AR149" s="128"/>
      <c r="AS149" s="128"/>
      <c r="AT149" s="324"/>
      <c r="AU149" s="324"/>
      <c r="AV149" s="324"/>
      <c r="AW149" s="324"/>
      <c r="AX149" s="324"/>
      <c r="AY149" s="324"/>
      <c r="AZ149" s="324"/>
      <c r="BA149" s="324"/>
      <c r="BB149" s="324"/>
      <c r="BC149" s="324"/>
      <c r="BD149" s="324"/>
      <c r="BE149" s="324"/>
      <c r="BF149" s="324"/>
      <c r="BG149" s="324"/>
      <c r="BH149" s="324"/>
      <c r="BI149" s="324"/>
      <c r="BJ149" s="324"/>
      <c r="BK149" s="324"/>
      <c r="BL149" s="324"/>
      <c r="BM149" s="324"/>
      <c r="BN149" s="324"/>
      <c r="BO149" s="324"/>
      <c r="BP149" s="128"/>
      <c r="BQ149" s="128"/>
      <c r="BR149" s="128"/>
      <c r="BS149" s="128"/>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c r="CS149" s="128"/>
      <c r="CT149" s="128"/>
      <c r="CU149" s="128"/>
      <c r="CV149" s="128"/>
      <c r="CW149" s="128"/>
      <c r="CX149" s="128"/>
      <c r="CY149" s="128"/>
      <c r="CZ149" s="128"/>
      <c r="DA149" s="128"/>
      <c r="DB149" s="295"/>
      <c r="DC149" s="295"/>
      <c r="DD149" s="295"/>
      <c r="DE149" s="295"/>
      <c r="DF149" s="295"/>
      <c r="DG149" s="295"/>
      <c r="DH149" s="295"/>
      <c r="DI149" s="295"/>
      <c r="DJ149" s="295"/>
      <c r="DK149" s="295"/>
      <c r="DL149" s="295"/>
      <c r="DM149" s="295"/>
      <c r="DN149" s="295"/>
      <c r="DO149" s="295"/>
      <c r="DP149" s="295"/>
      <c r="DQ149" s="295"/>
      <c r="DR149" s="295"/>
      <c r="DS149" s="295"/>
      <c r="DT149" s="295"/>
      <c r="DU149" s="295"/>
      <c r="DV149" s="295"/>
      <c r="DW149" s="295"/>
      <c r="DX149" s="295"/>
      <c r="DY149" s="295"/>
      <c r="DZ149" s="295"/>
      <c r="EA149" s="295"/>
      <c r="EB149" s="295"/>
      <c r="EC149" s="295"/>
      <c r="ED149" s="295"/>
      <c r="EE149" s="295"/>
      <c r="EF149" s="295"/>
      <c r="EG149" s="295"/>
      <c r="EH149" s="295"/>
      <c r="EI149" s="295"/>
      <c r="EJ149" s="295"/>
      <c r="EK149" s="295"/>
      <c r="EL149" s="295"/>
      <c r="EM149" s="295"/>
      <c r="EN149" s="295"/>
      <c r="EO149" s="295"/>
      <c r="EP149" s="295"/>
      <c r="EQ149" s="295"/>
      <c r="ER149" s="295"/>
      <c r="ES149" s="295"/>
      <c r="ET149" s="295"/>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c r="HR149" s="73"/>
      <c r="HS149" s="73"/>
      <c r="HT149" s="73"/>
    </row>
    <row r="150" spans="1:228" s="2" customFormat="1" ht="12.75" customHeight="1">
      <c r="A150" s="429"/>
      <c r="B150" s="111">
        <v>1062</v>
      </c>
      <c r="C150" s="20" t="s">
        <v>117</v>
      </c>
      <c r="D150" s="11" t="s">
        <v>12</v>
      </c>
      <c r="E150" s="100">
        <v>7</v>
      </c>
      <c r="F150" s="431"/>
      <c r="G150" s="431"/>
      <c r="H150" s="431"/>
      <c r="I150" s="431"/>
      <c r="J150" s="431"/>
      <c r="K150" s="431"/>
      <c r="L150" s="431"/>
      <c r="M150" s="432"/>
      <c r="N150" s="127"/>
      <c r="O150" s="127"/>
      <c r="P150" s="327"/>
      <c r="Q150" s="327"/>
      <c r="R150" s="328"/>
      <c r="S150" s="324"/>
      <c r="T150" s="324"/>
      <c r="U150" s="324"/>
      <c r="V150" s="324"/>
      <c r="W150" s="324"/>
      <c r="X150" s="324"/>
      <c r="Y150" s="324"/>
      <c r="Z150" s="324"/>
      <c r="AA150" s="324"/>
      <c r="AB150" s="324"/>
      <c r="AC150" s="324"/>
      <c r="AD150" s="324"/>
      <c r="AE150" s="324"/>
      <c r="AF150" s="324"/>
      <c r="AG150" s="324"/>
      <c r="AH150" s="324"/>
      <c r="AI150" s="73"/>
      <c r="AJ150" s="73"/>
      <c r="AK150" s="73"/>
      <c r="AL150" s="73"/>
      <c r="AM150" s="128"/>
      <c r="AN150" s="128"/>
      <c r="AO150" s="128"/>
      <c r="AP150" s="128"/>
      <c r="AQ150" s="128"/>
      <c r="AR150" s="128"/>
      <c r="AS150" s="128"/>
      <c r="AT150" s="324"/>
      <c r="AU150" s="324"/>
      <c r="AV150" s="324"/>
      <c r="AW150" s="324"/>
      <c r="AX150" s="324"/>
      <c r="AY150" s="324"/>
      <c r="AZ150" s="324"/>
      <c r="BA150" s="324"/>
      <c r="BB150" s="324"/>
      <c r="BC150" s="324"/>
      <c r="BD150" s="324"/>
      <c r="BE150" s="324"/>
      <c r="BF150" s="324"/>
      <c r="BG150" s="324"/>
      <c r="BH150" s="324"/>
      <c r="BI150" s="324"/>
      <c r="BJ150" s="324"/>
      <c r="BK150" s="324"/>
      <c r="BL150" s="324"/>
      <c r="BM150" s="324"/>
      <c r="BN150" s="324"/>
      <c r="BO150" s="324"/>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295"/>
      <c r="DC150" s="295"/>
      <c r="DD150" s="295"/>
      <c r="DE150" s="295"/>
      <c r="DF150" s="295"/>
      <c r="DG150" s="295"/>
      <c r="DH150" s="295"/>
      <c r="DI150" s="295"/>
      <c r="DJ150" s="295"/>
      <c r="DK150" s="295"/>
      <c r="DL150" s="295"/>
      <c r="DM150" s="295"/>
      <c r="DN150" s="295"/>
      <c r="DO150" s="295"/>
      <c r="DP150" s="295"/>
      <c r="DQ150" s="295"/>
      <c r="DR150" s="295"/>
      <c r="DS150" s="295"/>
      <c r="DT150" s="295"/>
      <c r="DU150" s="295"/>
      <c r="DV150" s="295"/>
      <c r="DW150" s="295"/>
      <c r="DX150" s="295"/>
      <c r="DY150" s="295"/>
      <c r="DZ150" s="295"/>
      <c r="EA150" s="295"/>
      <c r="EB150" s="295"/>
      <c r="EC150" s="295"/>
      <c r="ED150" s="295"/>
      <c r="EE150" s="295"/>
      <c r="EF150" s="295"/>
      <c r="EG150" s="295"/>
      <c r="EH150" s="295"/>
      <c r="EI150" s="295"/>
      <c r="EJ150" s="295"/>
      <c r="EK150" s="295"/>
      <c r="EL150" s="295"/>
      <c r="EM150" s="295"/>
      <c r="EN150" s="295"/>
      <c r="EO150" s="295"/>
      <c r="EP150" s="295"/>
      <c r="EQ150" s="295"/>
      <c r="ER150" s="295"/>
      <c r="ES150" s="295"/>
      <c r="ET150" s="295"/>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row>
    <row r="151" spans="1:228" s="2" customFormat="1" ht="12.75" customHeight="1">
      <c r="A151" s="429"/>
      <c r="B151" s="111">
        <v>1063</v>
      </c>
      <c r="C151" s="20" t="s">
        <v>118</v>
      </c>
      <c r="D151" s="11" t="s">
        <v>12</v>
      </c>
      <c r="E151" s="100">
        <v>4</v>
      </c>
      <c r="F151" s="431"/>
      <c r="G151" s="431"/>
      <c r="H151" s="431"/>
      <c r="I151" s="431"/>
      <c r="J151" s="431"/>
      <c r="K151" s="431"/>
      <c r="L151" s="431"/>
      <c r="M151" s="432"/>
      <c r="N151" s="127"/>
      <c r="O151" s="127"/>
      <c r="P151" s="327"/>
      <c r="Q151" s="327"/>
      <c r="R151" s="328"/>
      <c r="S151" s="324"/>
      <c r="T151" s="324"/>
      <c r="U151" s="324"/>
      <c r="V151" s="324"/>
      <c r="W151" s="324"/>
      <c r="X151" s="324"/>
      <c r="Y151" s="324"/>
      <c r="Z151" s="324"/>
      <c r="AA151" s="324"/>
      <c r="AB151" s="324"/>
      <c r="AC151" s="324"/>
      <c r="AD151" s="324"/>
      <c r="AE151" s="324"/>
      <c r="AF151" s="324"/>
      <c r="AG151" s="324"/>
      <c r="AH151" s="324"/>
      <c r="AI151" s="73"/>
      <c r="AJ151" s="73"/>
      <c r="AK151" s="73"/>
      <c r="AL151" s="73"/>
      <c r="AM151" s="128"/>
      <c r="AN151" s="128"/>
      <c r="AO151" s="128"/>
      <c r="AP151" s="128"/>
      <c r="AQ151" s="128"/>
      <c r="AR151" s="128"/>
      <c r="AS151" s="128"/>
      <c r="AT151" s="324"/>
      <c r="AU151" s="324"/>
      <c r="AV151" s="324"/>
      <c r="AW151" s="324"/>
      <c r="AX151" s="324"/>
      <c r="AY151" s="324"/>
      <c r="AZ151" s="324"/>
      <c r="BA151" s="324"/>
      <c r="BB151" s="324"/>
      <c r="BC151" s="324"/>
      <c r="BD151" s="324"/>
      <c r="BE151" s="324"/>
      <c r="BF151" s="324"/>
      <c r="BG151" s="324"/>
      <c r="BH151" s="324"/>
      <c r="BI151" s="324"/>
      <c r="BJ151" s="324"/>
      <c r="BK151" s="324"/>
      <c r="BL151" s="324"/>
      <c r="BM151" s="324"/>
      <c r="BN151" s="324"/>
      <c r="BO151" s="324"/>
      <c r="BP151" s="128"/>
      <c r="BQ151" s="128"/>
      <c r="BR151" s="128"/>
      <c r="BS151" s="128"/>
      <c r="BT151" s="128"/>
      <c r="BU151" s="128"/>
      <c r="BV151" s="128"/>
      <c r="BW151" s="128"/>
      <c r="BX151" s="128"/>
      <c r="BY151" s="128"/>
      <c r="BZ151" s="128"/>
      <c r="CA151" s="128"/>
      <c r="CB151" s="128"/>
      <c r="CC151" s="128"/>
      <c r="CD151" s="128"/>
      <c r="CE151" s="128"/>
      <c r="CF151" s="128"/>
      <c r="CG151" s="128"/>
      <c r="CH151" s="128"/>
      <c r="CI151" s="128"/>
      <c r="CJ151" s="128"/>
      <c r="CK151" s="128"/>
      <c r="CL151" s="128"/>
      <c r="CM151" s="128"/>
      <c r="CN151" s="128"/>
      <c r="CO151" s="128"/>
      <c r="CP151" s="128"/>
      <c r="CQ151" s="128"/>
      <c r="CR151" s="128"/>
      <c r="CS151" s="128"/>
      <c r="CT151" s="128"/>
      <c r="CU151" s="128"/>
      <c r="CV151" s="128"/>
      <c r="CW151" s="128"/>
      <c r="CX151" s="128"/>
      <c r="CY151" s="128"/>
      <c r="CZ151" s="128"/>
      <c r="DA151" s="128"/>
      <c r="DB151" s="295"/>
      <c r="DC151" s="295"/>
      <c r="DD151" s="295"/>
      <c r="DE151" s="295"/>
      <c r="DF151" s="295"/>
      <c r="DG151" s="295"/>
      <c r="DH151" s="295"/>
      <c r="DI151" s="295"/>
      <c r="DJ151" s="295"/>
      <c r="DK151" s="295"/>
      <c r="DL151" s="295"/>
      <c r="DM151" s="295"/>
      <c r="DN151" s="295"/>
      <c r="DO151" s="295"/>
      <c r="DP151" s="295"/>
      <c r="DQ151" s="295"/>
      <c r="DR151" s="295"/>
      <c r="DS151" s="295"/>
      <c r="DT151" s="295"/>
      <c r="DU151" s="295"/>
      <c r="DV151" s="295"/>
      <c r="DW151" s="295"/>
      <c r="DX151" s="295"/>
      <c r="DY151" s="295"/>
      <c r="DZ151" s="295"/>
      <c r="EA151" s="295"/>
      <c r="EB151" s="295"/>
      <c r="EC151" s="295"/>
      <c r="ED151" s="295"/>
      <c r="EE151" s="295"/>
      <c r="EF151" s="295"/>
      <c r="EG151" s="295"/>
      <c r="EH151" s="295"/>
      <c r="EI151" s="295"/>
      <c r="EJ151" s="295"/>
      <c r="EK151" s="295"/>
      <c r="EL151" s="295"/>
      <c r="EM151" s="295"/>
      <c r="EN151" s="295"/>
      <c r="EO151" s="295"/>
      <c r="EP151" s="295"/>
      <c r="EQ151" s="295"/>
      <c r="ER151" s="295"/>
      <c r="ES151" s="295"/>
      <c r="ET151" s="295"/>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row>
    <row r="152" spans="1:228" s="2" customFormat="1" ht="12.75" customHeight="1" thickBot="1">
      <c r="A152" s="75" t="s">
        <v>107</v>
      </c>
      <c r="B152" s="112">
        <v>1064</v>
      </c>
      <c r="C152" s="113" t="s">
        <v>97</v>
      </c>
      <c r="D152" s="114"/>
      <c r="E152" s="198">
        <v>2</v>
      </c>
      <c r="F152" s="439"/>
      <c r="G152" s="439"/>
      <c r="H152" s="439"/>
      <c r="I152" s="439"/>
      <c r="J152" s="439"/>
      <c r="K152" s="439"/>
      <c r="L152" s="439"/>
      <c r="M152" s="440"/>
      <c r="N152" s="127"/>
      <c r="O152" s="127"/>
      <c r="P152" s="327"/>
      <c r="Q152" s="327"/>
      <c r="R152" s="328"/>
      <c r="S152" s="324"/>
      <c r="T152" s="324"/>
      <c r="U152" s="324"/>
      <c r="V152" s="324"/>
      <c r="W152" s="324"/>
      <c r="X152" s="324"/>
      <c r="Y152" s="324"/>
      <c r="Z152" s="324"/>
      <c r="AA152" s="324"/>
      <c r="AB152" s="324"/>
      <c r="AC152" s="324"/>
      <c r="AD152" s="324"/>
      <c r="AE152" s="324"/>
      <c r="AF152" s="324"/>
      <c r="AG152" s="324"/>
      <c r="AH152" s="324"/>
      <c r="AI152" s="73"/>
      <c r="AJ152" s="73"/>
      <c r="AK152" s="73"/>
      <c r="AL152" s="73"/>
      <c r="AM152" s="128"/>
      <c r="AN152" s="128"/>
      <c r="AO152" s="128"/>
      <c r="AP152" s="128"/>
      <c r="AQ152" s="128"/>
      <c r="AR152" s="128"/>
      <c r="AS152" s="128"/>
      <c r="AT152" s="324"/>
      <c r="AU152" s="324"/>
      <c r="AV152" s="324"/>
      <c r="AW152" s="324"/>
      <c r="AX152" s="324"/>
      <c r="AY152" s="324"/>
      <c r="AZ152" s="324"/>
      <c r="BA152" s="324"/>
      <c r="BB152" s="324"/>
      <c r="BC152" s="324"/>
      <c r="BD152" s="324"/>
      <c r="BE152" s="324"/>
      <c r="BF152" s="324"/>
      <c r="BG152" s="324"/>
      <c r="BH152" s="324"/>
      <c r="BI152" s="324"/>
      <c r="BJ152" s="324"/>
      <c r="BK152" s="324"/>
      <c r="BL152" s="324"/>
      <c r="BM152" s="324"/>
      <c r="BN152" s="324"/>
      <c r="BO152" s="324"/>
      <c r="BP152" s="128"/>
      <c r="BQ152" s="128"/>
      <c r="BR152" s="128"/>
      <c r="BS152" s="128"/>
      <c r="BT152" s="128"/>
      <c r="BU152" s="128"/>
      <c r="BV152" s="128"/>
      <c r="BW152" s="128"/>
      <c r="BX152" s="128"/>
      <c r="BY152" s="128"/>
      <c r="BZ152" s="128"/>
      <c r="CA152" s="128"/>
      <c r="CB152" s="128"/>
      <c r="CC152" s="128"/>
      <c r="CD152" s="128"/>
      <c r="CE152" s="128"/>
      <c r="CF152" s="128"/>
      <c r="CG152" s="128"/>
      <c r="CH152" s="128"/>
      <c r="CI152" s="128"/>
      <c r="CJ152" s="128"/>
      <c r="CK152" s="128"/>
      <c r="CL152" s="128"/>
      <c r="CM152" s="128"/>
      <c r="CN152" s="128"/>
      <c r="CO152" s="128"/>
      <c r="CP152" s="128"/>
      <c r="CQ152" s="128"/>
      <c r="CR152" s="128"/>
      <c r="CS152" s="128"/>
      <c r="CT152" s="128"/>
      <c r="CU152" s="128"/>
      <c r="CV152" s="128"/>
      <c r="CW152" s="128"/>
      <c r="CX152" s="128"/>
      <c r="CY152" s="128"/>
      <c r="CZ152" s="128"/>
      <c r="DA152" s="128"/>
      <c r="DB152" s="295"/>
      <c r="DC152" s="295"/>
      <c r="DD152" s="295"/>
      <c r="DE152" s="295"/>
      <c r="DF152" s="295"/>
      <c r="DG152" s="295"/>
      <c r="DH152" s="295"/>
      <c r="DI152" s="295"/>
      <c r="DJ152" s="295"/>
      <c r="DK152" s="295"/>
      <c r="DL152" s="295"/>
      <c r="DM152" s="295"/>
      <c r="DN152" s="295"/>
      <c r="DO152" s="295"/>
      <c r="DP152" s="295"/>
      <c r="DQ152" s="295"/>
      <c r="DR152" s="295"/>
      <c r="DS152" s="295"/>
      <c r="DT152" s="295"/>
      <c r="DU152" s="295"/>
      <c r="DV152" s="295"/>
      <c r="DW152" s="295"/>
      <c r="DX152" s="295"/>
      <c r="DY152" s="295"/>
      <c r="DZ152" s="295"/>
      <c r="EA152" s="295"/>
      <c r="EB152" s="295"/>
      <c r="EC152" s="295"/>
      <c r="ED152" s="295"/>
      <c r="EE152" s="295"/>
      <c r="EF152" s="295"/>
      <c r="EG152" s="295"/>
      <c r="EH152" s="295"/>
      <c r="EI152" s="295"/>
      <c r="EJ152" s="295"/>
      <c r="EK152" s="295"/>
      <c r="EL152" s="295"/>
      <c r="EM152" s="295"/>
      <c r="EN152" s="295"/>
      <c r="EO152" s="295"/>
      <c r="EP152" s="295"/>
      <c r="EQ152" s="295"/>
      <c r="ER152" s="295"/>
      <c r="ES152" s="295"/>
      <c r="ET152" s="295"/>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row>
    <row r="153" spans="1:228" s="2" customFormat="1" ht="15">
      <c r="A153" s="75"/>
      <c r="B153" s="296"/>
      <c r="C153" s="296"/>
      <c r="D153" s="296"/>
      <c r="E153" s="296"/>
      <c r="F153" s="296"/>
      <c r="G153" s="296"/>
      <c r="H153" s="296"/>
      <c r="I153" s="296"/>
      <c r="J153" s="296"/>
      <c r="K153" s="296"/>
      <c r="L153" s="296"/>
      <c r="M153" s="296"/>
      <c r="N153" s="127"/>
      <c r="O153" s="127"/>
      <c r="P153" s="327"/>
      <c r="Q153" s="327"/>
      <c r="R153" s="328"/>
      <c r="S153" s="324"/>
      <c r="T153" s="324"/>
      <c r="U153" s="324"/>
      <c r="V153" s="324"/>
      <c r="W153" s="324"/>
      <c r="X153" s="324"/>
      <c r="Y153" s="324"/>
      <c r="Z153" s="324"/>
      <c r="AA153" s="324"/>
      <c r="AB153" s="324"/>
      <c r="AC153" s="324"/>
      <c r="AD153" s="324"/>
      <c r="AE153" s="324"/>
      <c r="AF153" s="324"/>
      <c r="AG153" s="324"/>
      <c r="AH153" s="324"/>
      <c r="AI153" s="73"/>
      <c r="AJ153" s="73"/>
      <c r="AK153" s="73"/>
      <c r="AL153" s="73"/>
      <c r="AM153" s="128"/>
      <c r="AN153" s="128"/>
      <c r="AO153" s="128"/>
      <c r="AP153" s="128"/>
      <c r="AQ153" s="128"/>
      <c r="AR153" s="128"/>
      <c r="AS153" s="128"/>
      <c r="AT153" s="324"/>
      <c r="AU153" s="324"/>
      <c r="AV153" s="324"/>
      <c r="AW153" s="324"/>
      <c r="AX153" s="324"/>
      <c r="AY153" s="324"/>
      <c r="AZ153" s="324"/>
      <c r="BA153" s="324"/>
      <c r="BB153" s="324"/>
      <c r="BC153" s="324"/>
      <c r="BD153" s="324"/>
      <c r="BE153" s="324"/>
      <c r="BF153" s="324"/>
      <c r="BG153" s="324"/>
      <c r="BH153" s="324"/>
      <c r="BI153" s="324"/>
      <c r="BJ153" s="324"/>
      <c r="BK153" s="324"/>
      <c r="BL153" s="324"/>
      <c r="BM153" s="324"/>
      <c r="BN153" s="324"/>
      <c r="BO153" s="324"/>
      <c r="BP153" s="128"/>
      <c r="BQ153" s="128"/>
      <c r="BR153" s="128"/>
      <c r="BS153" s="128"/>
      <c r="BT153" s="128"/>
      <c r="BU153" s="128"/>
      <c r="BV153" s="128"/>
      <c r="BW153" s="128"/>
      <c r="BX153" s="128"/>
      <c r="BY153" s="128"/>
      <c r="BZ153" s="128"/>
      <c r="CA153" s="128"/>
      <c r="CB153" s="128"/>
      <c r="CC153" s="128"/>
      <c r="CD153" s="128"/>
      <c r="CE153" s="128"/>
      <c r="CF153" s="128"/>
      <c r="CG153" s="128"/>
      <c r="CH153" s="128"/>
      <c r="CI153" s="128"/>
      <c r="CJ153" s="128"/>
      <c r="CK153" s="128"/>
      <c r="CL153" s="128"/>
      <c r="CM153" s="128"/>
      <c r="CN153" s="128"/>
      <c r="CO153" s="128"/>
      <c r="CP153" s="128"/>
      <c r="CQ153" s="128"/>
      <c r="CR153" s="128"/>
      <c r="CS153" s="128"/>
      <c r="CT153" s="128"/>
      <c r="CU153" s="128"/>
      <c r="CV153" s="128"/>
      <c r="CW153" s="128"/>
      <c r="CX153" s="128"/>
      <c r="CY153" s="128"/>
      <c r="CZ153" s="128"/>
      <c r="DA153" s="128"/>
      <c r="DB153" s="295"/>
      <c r="DC153" s="295"/>
      <c r="DD153" s="295"/>
      <c r="DE153" s="295"/>
      <c r="DF153" s="295"/>
      <c r="DG153" s="295"/>
      <c r="DH153" s="295"/>
      <c r="DI153" s="295"/>
      <c r="DJ153" s="295"/>
      <c r="DK153" s="295"/>
      <c r="DL153" s="295"/>
      <c r="DM153" s="295"/>
      <c r="DN153" s="295"/>
      <c r="DO153" s="295"/>
      <c r="DP153" s="295"/>
      <c r="DQ153" s="295"/>
      <c r="DR153" s="295"/>
      <c r="DS153" s="295"/>
      <c r="DT153" s="295"/>
      <c r="DU153" s="295"/>
      <c r="DV153" s="295"/>
      <c r="DW153" s="295"/>
      <c r="DX153" s="295"/>
      <c r="DY153" s="295"/>
      <c r="DZ153" s="295"/>
      <c r="EA153" s="295"/>
      <c r="EB153" s="295"/>
      <c r="EC153" s="295"/>
      <c r="ED153" s="295"/>
      <c r="EE153" s="295"/>
      <c r="EF153" s="295"/>
      <c r="EG153" s="295"/>
      <c r="EH153" s="295"/>
      <c r="EI153" s="295"/>
      <c r="EJ153" s="295"/>
      <c r="EK153" s="295"/>
      <c r="EL153" s="295"/>
      <c r="EM153" s="295"/>
      <c r="EN153" s="295"/>
      <c r="EO153" s="295"/>
      <c r="EP153" s="295"/>
      <c r="EQ153" s="295"/>
      <c r="ER153" s="295"/>
      <c r="ES153" s="295"/>
      <c r="ET153" s="295"/>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row>
    <row r="154" spans="1:228" s="2" customFormat="1" ht="15">
      <c r="A154" s="75"/>
      <c r="B154" s="296"/>
      <c r="C154" s="296"/>
      <c r="D154" s="296"/>
      <c r="E154" s="296"/>
      <c r="F154" s="296"/>
      <c r="G154" s="296"/>
      <c r="H154" s="296"/>
      <c r="I154" s="296"/>
      <c r="J154" s="296"/>
      <c r="K154" s="296"/>
      <c r="L154" s="296"/>
      <c r="M154" s="296"/>
      <c r="N154" s="127"/>
      <c r="O154" s="127"/>
      <c r="P154" s="327"/>
      <c r="Q154" s="327"/>
      <c r="R154" s="328"/>
      <c r="S154" s="324"/>
      <c r="T154" s="324"/>
      <c r="U154" s="324"/>
      <c r="V154" s="324"/>
      <c r="W154" s="324"/>
      <c r="X154" s="324"/>
      <c r="Y154" s="324"/>
      <c r="Z154" s="324"/>
      <c r="AA154" s="324"/>
      <c r="AB154" s="324"/>
      <c r="AC154" s="324"/>
      <c r="AD154" s="324"/>
      <c r="AE154" s="324"/>
      <c r="AF154" s="324"/>
      <c r="AG154" s="324"/>
      <c r="AH154" s="324"/>
      <c r="AI154" s="73"/>
      <c r="AJ154" s="73"/>
      <c r="AK154" s="73"/>
      <c r="AL154" s="73"/>
      <c r="AM154" s="128"/>
      <c r="AN154" s="128"/>
      <c r="AO154" s="128"/>
      <c r="AP154" s="128"/>
      <c r="AQ154" s="128"/>
      <c r="AR154" s="128"/>
      <c r="AS154" s="128"/>
      <c r="AT154" s="324"/>
      <c r="AU154" s="324"/>
      <c r="AV154" s="324"/>
      <c r="AW154" s="324"/>
      <c r="AX154" s="324"/>
      <c r="AY154" s="324"/>
      <c r="AZ154" s="324"/>
      <c r="BA154" s="324"/>
      <c r="BB154" s="324"/>
      <c r="BC154" s="324"/>
      <c r="BD154" s="324"/>
      <c r="BE154" s="324"/>
      <c r="BF154" s="324"/>
      <c r="BG154" s="324"/>
      <c r="BH154" s="324"/>
      <c r="BI154" s="324"/>
      <c r="BJ154" s="324"/>
      <c r="BK154" s="324"/>
      <c r="BL154" s="324"/>
      <c r="BM154" s="324"/>
      <c r="BN154" s="324"/>
      <c r="BO154" s="324"/>
      <c r="BP154" s="128"/>
      <c r="BQ154" s="128"/>
      <c r="BR154" s="128"/>
      <c r="BS154" s="128"/>
      <c r="BT154" s="128"/>
      <c r="BU154" s="128"/>
      <c r="BV154" s="128"/>
      <c r="BW154" s="128"/>
      <c r="BX154" s="128"/>
      <c r="BY154" s="128"/>
      <c r="BZ154" s="128"/>
      <c r="CA154" s="128"/>
      <c r="CB154" s="128"/>
      <c r="CC154" s="128"/>
      <c r="CD154" s="128"/>
      <c r="CE154" s="128"/>
      <c r="CF154" s="128"/>
      <c r="CG154" s="128"/>
      <c r="CH154" s="128"/>
      <c r="CI154" s="128"/>
      <c r="CJ154" s="128"/>
      <c r="CK154" s="128"/>
      <c r="CL154" s="128"/>
      <c r="CM154" s="128"/>
      <c r="CN154" s="128"/>
      <c r="CO154" s="128"/>
      <c r="CP154" s="128"/>
      <c r="CQ154" s="128"/>
      <c r="CR154" s="128"/>
      <c r="CS154" s="128"/>
      <c r="CT154" s="128"/>
      <c r="CU154" s="128"/>
      <c r="CV154" s="128"/>
      <c r="CW154" s="128"/>
      <c r="CX154" s="128"/>
      <c r="CY154" s="128"/>
      <c r="CZ154" s="128"/>
      <c r="DA154" s="128"/>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c r="EI154" s="295"/>
      <c r="EJ154" s="295"/>
      <c r="EK154" s="295"/>
      <c r="EL154" s="295"/>
      <c r="EM154" s="295"/>
      <c r="EN154" s="295"/>
      <c r="EO154" s="295"/>
      <c r="EP154" s="295"/>
      <c r="EQ154" s="295"/>
      <c r="ER154" s="295"/>
      <c r="ES154" s="295"/>
      <c r="ET154" s="295"/>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row>
    <row r="155" spans="1:228" s="2" customFormat="1" ht="15">
      <c r="A155" s="75" t="s">
        <v>107</v>
      </c>
      <c r="B155" s="296"/>
      <c r="C155" s="296"/>
      <c r="D155" s="296"/>
      <c r="E155" s="296"/>
      <c r="F155" s="296"/>
      <c r="G155" s="296"/>
      <c r="H155" s="296"/>
      <c r="I155" s="296"/>
      <c r="J155" s="296"/>
      <c r="K155" s="296"/>
      <c r="L155" s="296"/>
      <c r="M155" s="296"/>
      <c r="N155" s="127"/>
      <c r="O155" s="127"/>
      <c r="P155" s="327"/>
      <c r="Q155" s="327"/>
      <c r="R155" s="328"/>
      <c r="S155" s="324"/>
      <c r="T155" s="324"/>
      <c r="U155" s="324"/>
      <c r="V155" s="324"/>
      <c r="W155" s="324"/>
      <c r="X155" s="324"/>
      <c r="Y155" s="324"/>
      <c r="Z155" s="324"/>
      <c r="AA155" s="324"/>
      <c r="AB155" s="324"/>
      <c r="AC155" s="324"/>
      <c r="AD155" s="324"/>
      <c r="AE155" s="324"/>
      <c r="AF155" s="324"/>
      <c r="AG155" s="324"/>
      <c r="AH155" s="324"/>
      <c r="AI155" s="73"/>
      <c r="AJ155" s="73"/>
      <c r="AK155" s="73"/>
      <c r="AL155" s="73"/>
      <c r="AM155" s="128"/>
      <c r="AN155" s="128"/>
      <c r="AO155" s="128"/>
      <c r="AP155" s="128"/>
      <c r="AQ155" s="128"/>
      <c r="AR155" s="128"/>
      <c r="AS155" s="128"/>
      <c r="AT155" s="324"/>
      <c r="AU155" s="324"/>
      <c r="AV155" s="324"/>
      <c r="AW155" s="324"/>
      <c r="AX155" s="324"/>
      <c r="AY155" s="324"/>
      <c r="AZ155" s="324"/>
      <c r="BA155" s="324"/>
      <c r="BB155" s="324"/>
      <c r="BC155" s="324"/>
      <c r="BD155" s="324"/>
      <c r="BE155" s="324"/>
      <c r="BF155" s="324"/>
      <c r="BG155" s="324"/>
      <c r="BH155" s="324"/>
      <c r="BI155" s="324"/>
      <c r="BJ155" s="324"/>
      <c r="BK155" s="324"/>
      <c r="BL155" s="324"/>
      <c r="BM155" s="324"/>
      <c r="BN155" s="324"/>
      <c r="BO155" s="324"/>
      <c r="BP155" s="128"/>
      <c r="BQ155" s="128"/>
      <c r="BR155" s="128"/>
      <c r="BS155" s="128"/>
      <c r="BT155" s="128"/>
      <c r="BU155" s="128"/>
      <c r="BV155" s="128"/>
      <c r="BW155" s="128"/>
      <c r="BX155" s="128"/>
      <c r="BY155" s="128"/>
      <c r="BZ155" s="128"/>
      <c r="CA155" s="128"/>
      <c r="CB155" s="128"/>
      <c r="CC155" s="128"/>
      <c r="CD155" s="128"/>
      <c r="CE155" s="128"/>
      <c r="CF155" s="128"/>
      <c r="CG155" s="128"/>
      <c r="CH155" s="128"/>
      <c r="CI155" s="128"/>
      <c r="CJ155" s="128"/>
      <c r="CK155" s="128"/>
      <c r="CL155" s="128"/>
      <c r="CM155" s="128"/>
      <c r="CN155" s="128"/>
      <c r="CO155" s="128"/>
      <c r="CP155" s="128"/>
      <c r="CQ155" s="128"/>
      <c r="CR155" s="128"/>
      <c r="CS155" s="128"/>
      <c r="CT155" s="128"/>
      <c r="CU155" s="128"/>
      <c r="CV155" s="128"/>
      <c r="CW155" s="128"/>
      <c r="CX155" s="128"/>
      <c r="CY155" s="128"/>
      <c r="CZ155" s="128"/>
      <c r="DA155" s="128"/>
      <c r="DB155" s="295"/>
      <c r="DC155" s="295"/>
      <c r="DD155" s="295"/>
      <c r="DE155" s="295"/>
      <c r="DF155" s="295"/>
      <c r="DG155" s="295"/>
      <c r="DH155" s="295"/>
      <c r="DI155" s="295"/>
      <c r="DJ155" s="295"/>
      <c r="DK155" s="295"/>
      <c r="DL155" s="295"/>
      <c r="DM155" s="295"/>
      <c r="DN155" s="295"/>
      <c r="DO155" s="295"/>
      <c r="DP155" s="295"/>
      <c r="DQ155" s="295"/>
      <c r="DR155" s="295"/>
      <c r="DS155" s="295"/>
      <c r="DT155" s="295"/>
      <c r="DU155" s="295"/>
      <c r="DV155" s="295"/>
      <c r="DW155" s="295"/>
      <c r="DX155" s="295"/>
      <c r="DY155" s="295"/>
      <c r="DZ155" s="295"/>
      <c r="EA155" s="295"/>
      <c r="EB155" s="295"/>
      <c r="EC155" s="295"/>
      <c r="ED155" s="295"/>
      <c r="EE155" s="295"/>
      <c r="EF155" s="295"/>
      <c r="EG155" s="295"/>
      <c r="EH155" s="295"/>
      <c r="EI155" s="295"/>
      <c r="EJ155" s="295"/>
      <c r="EK155" s="295"/>
      <c r="EL155" s="295"/>
      <c r="EM155" s="295"/>
      <c r="EN155" s="295"/>
      <c r="EO155" s="295"/>
      <c r="EP155" s="295"/>
      <c r="EQ155" s="295"/>
      <c r="ER155" s="295"/>
      <c r="ES155" s="295"/>
      <c r="ET155" s="295"/>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c r="HR155" s="73"/>
      <c r="HS155" s="73"/>
      <c r="HT155" s="73"/>
    </row>
    <row r="156" spans="1:228" s="2" customFormat="1" ht="15">
      <c r="A156" s="75"/>
      <c r="B156" s="296"/>
      <c r="C156" s="296"/>
      <c r="D156" s="296"/>
      <c r="E156" s="296"/>
      <c r="F156" s="296"/>
      <c r="G156" s="296"/>
      <c r="H156" s="296"/>
      <c r="I156" s="296"/>
      <c r="J156" s="296"/>
      <c r="K156" s="296"/>
      <c r="L156" s="296"/>
      <c r="M156" s="296"/>
      <c r="N156" s="127"/>
      <c r="O156" s="127"/>
      <c r="P156" s="327"/>
      <c r="Q156" s="327"/>
      <c r="R156" s="328"/>
      <c r="S156" s="324"/>
      <c r="T156" s="324"/>
      <c r="U156" s="324"/>
      <c r="V156" s="324"/>
      <c r="W156" s="324"/>
      <c r="X156" s="324"/>
      <c r="Y156" s="324"/>
      <c r="Z156" s="324"/>
      <c r="AA156" s="324"/>
      <c r="AB156" s="324"/>
      <c r="AC156" s="324"/>
      <c r="AD156" s="324"/>
      <c r="AE156" s="324"/>
      <c r="AF156" s="324"/>
      <c r="AG156" s="324"/>
      <c r="AH156" s="324"/>
      <c r="AI156" s="73"/>
      <c r="AJ156" s="73"/>
      <c r="AK156" s="73"/>
      <c r="AL156" s="73"/>
      <c r="AM156" s="128"/>
      <c r="AN156" s="128"/>
      <c r="AO156" s="128"/>
      <c r="AP156" s="128"/>
      <c r="AQ156" s="128"/>
      <c r="AR156" s="128"/>
      <c r="AS156" s="128"/>
      <c r="AT156" s="324"/>
      <c r="AU156" s="324"/>
      <c r="AV156" s="324"/>
      <c r="AW156" s="324"/>
      <c r="AX156" s="324"/>
      <c r="AY156" s="324"/>
      <c r="AZ156" s="324"/>
      <c r="BA156" s="324"/>
      <c r="BB156" s="324"/>
      <c r="BC156" s="324"/>
      <c r="BD156" s="324"/>
      <c r="BE156" s="324"/>
      <c r="BF156" s="324"/>
      <c r="BG156" s="324"/>
      <c r="BH156" s="324"/>
      <c r="BI156" s="324"/>
      <c r="BJ156" s="324"/>
      <c r="BK156" s="324"/>
      <c r="BL156" s="324"/>
      <c r="BM156" s="324"/>
      <c r="BN156" s="324"/>
      <c r="BO156" s="324"/>
      <c r="BP156" s="128"/>
      <c r="BQ156" s="128"/>
      <c r="BR156" s="128"/>
      <c r="BS156" s="128"/>
      <c r="BT156" s="128"/>
      <c r="BU156" s="128"/>
      <c r="BV156" s="128"/>
      <c r="BW156" s="128"/>
      <c r="BX156" s="128"/>
      <c r="BY156" s="128"/>
      <c r="BZ156" s="128"/>
      <c r="CA156" s="128"/>
      <c r="CB156" s="128"/>
      <c r="CC156" s="128"/>
      <c r="CD156" s="128"/>
      <c r="CE156" s="128"/>
      <c r="CF156" s="128"/>
      <c r="CG156" s="128"/>
      <c r="CH156" s="128"/>
      <c r="CI156" s="128"/>
      <c r="CJ156" s="128"/>
      <c r="CK156" s="128"/>
      <c r="CL156" s="128"/>
      <c r="CM156" s="128"/>
      <c r="CN156" s="128"/>
      <c r="CO156" s="128"/>
      <c r="CP156" s="128"/>
      <c r="CQ156" s="128"/>
      <c r="CR156" s="128"/>
      <c r="CS156" s="128"/>
      <c r="CT156" s="128"/>
      <c r="CU156" s="128"/>
      <c r="CV156" s="128"/>
      <c r="CW156" s="128"/>
      <c r="CX156" s="128"/>
      <c r="CY156" s="128"/>
      <c r="CZ156" s="128"/>
      <c r="DA156" s="128"/>
      <c r="DB156" s="295"/>
      <c r="DC156" s="295"/>
      <c r="DD156" s="295"/>
      <c r="DE156" s="295"/>
      <c r="DF156" s="295"/>
      <c r="DG156" s="295"/>
      <c r="DH156" s="295"/>
      <c r="DI156" s="295"/>
      <c r="DJ156" s="295"/>
      <c r="DK156" s="295"/>
      <c r="DL156" s="295"/>
      <c r="DM156" s="295"/>
      <c r="DN156" s="295"/>
      <c r="DO156" s="295"/>
      <c r="DP156" s="295"/>
      <c r="DQ156" s="295"/>
      <c r="DR156" s="295"/>
      <c r="DS156" s="295"/>
      <c r="DT156" s="295"/>
      <c r="DU156" s="295"/>
      <c r="DV156" s="295"/>
      <c r="DW156" s="295"/>
      <c r="DX156" s="295"/>
      <c r="DY156" s="295"/>
      <c r="DZ156" s="295"/>
      <c r="EA156" s="295"/>
      <c r="EB156" s="295"/>
      <c r="EC156" s="295"/>
      <c r="ED156" s="295"/>
      <c r="EE156" s="295"/>
      <c r="EF156" s="295"/>
      <c r="EG156" s="295"/>
      <c r="EH156" s="295"/>
      <c r="EI156" s="295"/>
      <c r="EJ156" s="295"/>
      <c r="EK156" s="295"/>
      <c r="EL156" s="295"/>
      <c r="EM156" s="295"/>
      <c r="EN156" s="295"/>
      <c r="EO156" s="295"/>
      <c r="EP156" s="295"/>
      <c r="EQ156" s="295"/>
      <c r="ER156" s="295"/>
      <c r="ES156" s="295"/>
      <c r="ET156" s="295"/>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c r="HA156" s="73"/>
      <c r="HB156" s="73"/>
      <c r="HC156" s="73"/>
      <c r="HD156" s="73"/>
      <c r="HE156" s="73"/>
      <c r="HF156" s="73"/>
      <c r="HG156" s="73"/>
      <c r="HH156" s="73"/>
      <c r="HI156" s="73"/>
      <c r="HJ156" s="73"/>
      <c r="HK156" s="73"/>
      <c r="HL156" s="73"/>
      <c r="HM156" s="73"/>
      <c r="HN156" s="73"/>
      <c r="HO156" s="73"/>
      <c r="HP156" s="73"/>
      <c r="HQ156" s="73"/>
      <c r="HR156" s="73"/>
      <c r="HS156" s="73"/>
      <c r="HT156" s="73"/>
    </row>
    <row r="157" spans="1:228" s="2" customFormat="1" ht="15">
      <c r="A157" s="75"/>
      <c r="B157" s="296"/>
      <c r="C157" s="296"/>
      <c r="D157" s="296"/>
      <c r="E157" s="296"/>
      <c r="F157" s="296"/>
      <c r="G157" s="296"/>
      <c r="H157" s="296"/>
      <c r="I157" s="296"/>
      <c r="J157" s="296"/>
      <c r="K157" s="296"/>
      <c r="L157" s="296"/>
      <c r="M157" s="296"/>
      <c r="N157" s="127"/>
      <c r="O157" s="127"/>
      <c r="P157" s="327"/>
      <c r="Q157" s="327"/>
      <c r="R157" s="328"/>
      <c r="S157" s="324"/>
      <c r="T157" s="324"/>
      <c r="U157" s="324"/>
      <c r="V157" s="324"/>
      <c r="W157" s="324"/>
      <c r="X157" s="324"/>
      <c r="Y157" s="324"/>
      <c r="Z157" s="324"/>
      <c r="AA157" s="324"/>
      <c r="AB157" s="324"/>
      <c r="AC157" s="324"/>
      <c r="AD157" s="324"/>
      <c r="AE157" s="324"/>
      <c r="AF157" s="324"/>
      <c r="AG157" s="324"/>
      <c r="AH157" s="324"/>
      <c r="AI157" s="73"/>
      <c r="AJ157" s="73"/>
      <c r="AK157" s="73"/>
      <c r="AL157" s="73"/>
      <c r="AM157" s="128"/>
      <c r="AN157" s="128"/>
      <c r="AO157" s="128"/>
      <c r="AP157" s="128"/>
      <c r="AQ157" s="128"/>
      <c r="AR157" s="128"/>
      <c r="AS157" s="128"/>
      <c r="AT157" s="324"/>
      <c r="AU157" s="324"/>
      <c r="AV157" s="324"/>
      <c r="AW157" s="324"/>
      <c r="AX157" s="324"/>
      <c r="AY157" s="324"/>
      <c r="AZ157" s="324"/>
      <c r="BA157" s="324"/>
      <c r="BB157" s="324"/>
      <c r="BC157" s="324"/>
      <c r="BD157" s="324"/>
      <c r="BE157" s="324"/>
      <c r="BF157" s="324"/>
      <c r="BG157" s="324"/>
      <c r="BH157" s="324"/>
      <c r="BI157" s="324"/>
      <c r="BJ157" s="324"/>
      <c r="BK157" s="324"/>
      <c r="BL157" s="324"/>
      <c r="BM157" s="324"/>
      <c r="BN157" s="324"/>
      <c r="BO157" s="324"/>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c r="EI157" s="295"/>
      <c r="EJ157" s="295"/>
      <c r="EK157" s="295"/>
      <c r="EL157" s="295"/>
      <c r="EM157" s="295"/>
      <c r="EN157" s="295"/>
      <c r="EO157" s="295"/>
      <c r="EP157" s="295"/>
      <c r="EQ157" s="295"/>
      <c r="ER157" s="295"/>
      <c r="ES157" s="295"/>
      <c r="ET157" s="295"/>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c r="HA157" s="73"/>
      <c r="HB157" s="73"/>
      <c r="HC157" s="73"/>
      <c r="HD157" s="73"/>
      <c r="HE157" s="73"/>
      <c r="HF157" s="73"/>
      <c r="HG157" s="73"/>
      <c r="HH157" s="73"/>
      <c r="HI157" s="73"/>
      <c r="HJ157" s="73"/>
      <c r="HK157" s="73"/>
      <c r="HL157" s="73"/>
      <c r="HM157" s="73"/>
      <c r="HN157" s="73"/>
      <c r="HO157" s="73"/>
      <c r="HP157" s="73"/>
      <c r="HQ157" s="73"/>
      <c r="HR157" s="73"/>
      <c r="HS157" s="73"/>
      <c r="HT157" s="73"/>
    </row>
    <row r="158" spans="1:228" s="2" customFormat="1" ht="15">
      <c r="A158" s="75" t="s">
        <v>107</v>
      </c>
      <c r="B158" s="296"/>
      <c r="C158" s="296"/>
      <c r="D158" s="296"/>
      <c r="E158" s="296"/>
      <c r="F158" s="296"/>
      <c r="G158" s="296"/>
      <c r="H158" s="296"/>
      <c r="I158" s="296"/>
      <c r="J158" s="296"/>
      <c r="K158" s="296"/>
      <c r="L158" s="296"/>
      <c r="M158" s="296"/>
      <c r="N158" s="127"/>
      <c r="O158" s="127"/>
      <c r="P158" s="327"/>
      <c r="Q158" s="327"/>
      <c r="R158" s="328"/>
      <c r="S158" s="324"/>
      <c r="T158" s="324"/>
      <c r="U158" s="324"/>
      <c r="V158" s="324"/>
      <c r="W158" s="324"/>
      <c r="X158" s="324"/>
      <c r="Y158" s="324"/>
      <c r="Z158" s="324"/>
      <c r="AA158" s="324"/>
      <c r="AB158" s="324"/>
      <c r="AC158" s="324"/>
      <c r="AD158" s="324"/>
      <c r="AE158" s="324"/>
      <c r="AF158" s="324"/>
      <c r="AG158" s="324"/>
      <c r="AH158" s="324"/>
      <c r="AI158" s="73"/>
      <c r="AJ158" s="73"/>
      <c r="AK158" s="73"/>
      <c r="AL158" s="73"/>
      <c r="AM158" s="128"/>
      <c r="AN158" s="128"/>
      <c r="AO158" s="128"/>
      <c r="AP158" s="128"/>
      <c r="AQ158" s="128"/>
      <c r="AR158" s="128"/>
      <c r="AS158" s="128"/>
      <c r="AT158" s="324"/>
      <c r="AU158" s="324"/>
      <c r="AV158" s="324"/>
      <c r="AW158" s="324"/>
      <c r="AX158" s="324"/>
      <c r="AY158" s="324"/>
      <c r="AZ158" s="324"/>
      <c r="BA158" s="324"/>
      <c r="BB158" s="324"/>
      <c r="BC158" s="324"/>
      <c r="BD158" s="324"/>
      <c r="BE158" s="324"/>
      <c r="BF158" s="324"/>
      <c r="BG158" s="324"/>
      <c r="BH158" s="324"/>
      <c r="BI158" s="324"/>
      <c r="BJ158" s="324"/>
      <c r="BK158" s="324"/>
      <c r="BL158" s="324"/>
      <c r="BM158" s="324"/>
      <c r="BN158" s="324"/>
      <c r="BO158" s="324"/>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B158" s="295"/>
      <c r="DC158" s="295"/>
      <c r="DD158" s="295"/>
      <c r="DE158" s="295"/>
      <c r="DF158" s="295"/>
      <c r="DG158" s="295"/>
      <c r="DH158" s="295"/>
      <c r="DI158" s="295"/>
      <c r="DJ158" s="295"/>
      <c r="DK158" s="295"/>
      <c r="DL158" s="295"/>
      <c r="DM158" s="295"/>
      <c r="DN158" s="295"/>
      <c r="DO158" s="295"/>
      <c r="DP158" s="295"/>
      <c r="DQ158" s="295"/>
      <c r="DR158" s="295"/>
      <c r="DS158" s="295"/>
      <c r="DT158" s="295"/>
      <c r="DU158" s="295"/>
      <c r="DV158" s="295"/>
      <c r="DW158" s="295"/>
      <c r="DX158" s="295"/>
      <c r="DY158" s="295"/>
      <c r="DZ158" s="295"/>
      <c r="EA158" s="295"/>
      <c r="EB158" s="295"/>
      <c r="EC158" s="295"/>
      <c r="ED158" s="295"/>
      <c r="EE158" s="295"/>
      <c r="EF158" s="295"/>
      <c r="EG158" s="295"/>
      <c r="EH158" s="295"/>
      <c r="EI158" s="295"/>
      <c r="EJ158" s="295"/>
      <c r="EK158" s="295"/>
      <c r="EL158" s="295"/>
      <c r="EM158" s="295"/>
      <c r="EN158" s="295"/>
      <c r="EO158" s="295"/>
      <c r="EP158" s="295"/>
      <c r="EQ158" s="295"/>
      <c r="ER158" s="295"/>
      <c r="ES158" s="295"/>
      <c r="ET158" s="295"/>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c r="GE158" s="73"/>
      <c r="GF158" s="73"/>
      <c r="GG158" s="73"/>
      <c r="GH158" s="73"/>
      <c r="GI158" s="73"/>
      <c r="GJ158" s="73"/>
      <c r="GK158" s="73"/>
      <c r="GL158" s="73"/>
      <c r="GM158" s="73"/>
      <c r="GN158" s="73"/>
      <c r="GO158" s="73"/>
      <c r="GP158" s="73"/>
      <c r="GQ158" s="73"/>
      <c r="GR158" s="73"/>
      <c r="GS158" s="73"/>
      <c r="GT158" s="73"/>
      <c r="GU158" s="73"/>
      <c r="GV158" s="73"/>
      <c r="GW158" s="73"/>
      <c r="GX158" s="73"/>
      <c r="GY158" s="73"/>
      <c r="GZ158" s="73"/>
      <c r="HA158" s="73"/>
      <c r="HB158" s="73"/>
      <c r="HC158" s="73"/>
      <c r="HD158" s="73"/>
      <c r="HE158" s="73"/>
      <c r="HF158" s="73"/>
      <c r="HG158" s="73"/>
      <c r="HH158" s="73"/>
      <c r="HI158" s="73"/>
      <c r="HJ158" s="73"/>
      <c r="HK158" s="73"/>
      <c r="HL158" s="73"/>
      <c r="HM158" s="73"/>
      <c r="HN158" s="73"/>
      <c r="HO158" s="73"/>
      <c r="HP158" s="73"/>
      <c r="HQ158" s="73"/>
      <c r="HR158" s="73"/>
      <c r="HS158" s="73"/>
      <c r="HT158" s="73"/>
    </row>
    <row r="159" spans="1:228" s="2" customFormat="1" ht="15">
      <c r="A159" s="75"/>
      <c r="B159" s="296"/>
      <c r="C159" s="296"/>
      <c r="D159" s="296"/>
      <c r="E159" s="296"/>
      <c r="F159" s="296"/>
      <c r="G159" s="296"/>
      <c r="H159" s="296"/>
      <c r="I159" s="296"/>
      <c r="J159" s="296"/>
      <c r="K159" s="296"/>
      <c r="L159" s="296"/>
      <c r="M159" s="296"/>
      <c r="N159" s="127"/>
      <c r="O159" s="127"/>
      <c r="P159" s="327"/>
      <c r="Q159" s="327"/>
      <c r="R159" s="328"/>
      <c r="S159" s="324"/>
      <c r="T159" s="324"/>
      <c r="U159" s="324"/>
      <c r="V159" s="324"/>
      <c r="W159" s="324"/>
      <c r="X159" s="324"/>
      <c r="Y159" s="324"/>
      <c r="Z159" s="324"/>
      <c r="AA159" s="324"/>
      <c r="AB159" s="324"/>
      <c r="AC159" s="324"/>
      <c r="AD159" s="324"/>
      <c r="AE159" s="324"/>
      <c r="AF159" s="324"/>
      <c r="AG159" s="324"/>
      <c r="AH159" s="324"/>
      <c r="AI159" s="73"/>
      <c r="AJ159" s="73"/>
      <c r="AK159" s="73"/>
      <c r="AL159" s="73"/>
      <c r="AM159" s="128"/>
      <c r="AN159" s="128"/>
      <c r="AO159" s="128"/>
      <c r="AP159" s="128"/>
      <c r="AQ159" s="128"/>
      <c r="AR159" s="128"/>
      <c r="AS159" s="128"/>
      <c r="AT159" s="324"/>
      <c r="AU159" s="324"/>
      <c r="AV159" s="324"/>
      <c r="AW159" s="324"/>
      <c r="AX159" s="324"/>
      <c r="AY159" s="324"/>
      <c r="AZ159" s="324"/>
      <c r="BA159" s="324"/>
      <c r="BB159" s="324"/>
      <c r="BC159" s="324"/>
      <c r="BD159" s="324"/>
      <c r="BE159" s="324"/>
      <c r="BF159" s="324"/>
      <c r="BG159" s="324"/>
      <c r="BH159" s="324"/>
      <c r="BI159" s="324"/>
      <c r="BJ159" s="324"/>
      <c r="BK159" s="324"/>
      <c r="BL159" s="324"/>
      <c r="BM159" s="324"/>
      <c r="BN159" s="324"/>
      <c r="BO159" s="324"/>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c r="CU159" s="128"/>
      <c r="CV159" s="128"/>
      <c r="CW159" s="128"/>
      <c r="CX159" s="128"/>
      <c r="CY159" s="128"/>
      <c r="CZ159" s="128"/>
      <c r="DA159" s="128"/>
      <c r="DB159" s="295"/>
      <c r="DC159" s="295"/>
      <c r="DD159" s="295"/>
      <c r="DE159" s="295"/>
      <c r="DF159" s="295"/>
      <c r="DG159" s="295"/>
      <c r="DH159" s="295"/>
      <c r="DI159" s="295"/>
      <c r="DJ159" s="295"/>
      <c r="DK159" s="295"/>
      <c r="DL159" s="295"/>
      <c r="DM159" s="295"/>
      <c r="DN159" s="295"/>
      <c r="DO159" s="295"/>
      <c r="DP159" s="295"/>
      <c r="DQ159" s="295"/>
      <c r="DR159" s="295"/>
      <c r="DS159" s="295"/>
      <c r="DT159" s="295"/>
      <c r="DU159" s="295"/>
      <c r="DV159" s="295"/>
      <c r="DW159" s="295"/>
      <c r="DX159" s="295"/>
      <c r="DY159" s="295"/>
      <c r="DZ159" s="295"/>
      <c r="EA159" s="295"/>
      <c r="EB159" s="295"/>
      <c r="EC159" s="295"/>
      <c r="ED159" s="295"/>
      <c r="EE159" s="295"/>
      <c r="EF159" s="295"/>
      <c r="EG159" s="295"/>
      <c r="EH159" s="295"/>
      <c r="EI159" s="295"/>
      <c r="EJ159" s="295"/>
      <c r="EK159" s="295"/>
      <c r="EL159" s="295"/>
      <c r="EM159" s="295"/>
      <c r="EN159" s="295"/>
      <c r="EO159" s="295"/>
      <c r="EP159" s="295"/>
      <c r="EQ159" s="295"/>
      <c r="ER159" s="295"/>
      <c r="ES159" s="295"/>
      <c r="ET159" s="295"/>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c r="HA159" s="73"/>
      <c r="HB159" s="73"/>
      <c r="HC159" s="73"/>
      <c r="HD159" s="73"/>
      <c r="HE159" s="73"/>
      <c r="HF159" s="73"/>
      <c r="HG159" s="73"/>
      <c r="HH159" s="73"/>
      <c r="HI159" s="73"/>
      <c r="HJ159" s="73"/>
      <c r="HK159" s="73"/>
      <c r="HL159" s="73"/>
      <c r="HM159" s="73"/>
      <c r="HN159" s="73"/>
      <c r="HO159" s="73"/>
      <c r="HP159" s="73"/>
      <c r="HQ159" s="73"/>
      <c r="HR159" s="73"/>
      <c r="HS159" s="73"/>
      <c r="HT159" s="73"/>
    </row>
    <row r="160" spans="1:228" s="2" customFormat="1" ht="15">
      <c r="A160" s="75"/>
      <c r="B160" s="296"/>
      <c r="C160" s="296"/>
      <c r="D160" s="296"/>
      <c r="E160" s="296"/>
      <c r="F160" s="296"/>
      <c r="G160" s="296"/>
      <c r="H160" s="296"/>
      <c r="I160" s="296"/>
      <c r="J160" s="296"/>
      <c r="K160" s="296"/>
      <c r="L160" s="296"/>
      <c r="M160" s="296"/>
      <c r="N160" s="127"/>
      <c r="O160" s="127"/>
      <c r="P160" s="327"/>
      <c r="Q160" s="327"/>
      <c r="R160" s="328"/>
      <c r="S160" s="324"/>
      <c r="T160" s="324"/>
      <c r="U160" s="324"/>
      <c r="V160" s="324"/>
      <c r="W160" s="324"/>
      <c r="X160" s="324"/>
      <c r="Y160" s="324"/>
      <c r="Z160" s="324"/>
      <c r="AA160" s="324"/>
      <c r="AB160" s="324"/>
      <c r="AC160" s="324"/>
      <c r="AD160" s="324"/>
      <c r="AE160" s="324"/>
      <c r="AF160" s="324"/>
      <c r="AG160" s="324"/>
      <c r="AH160" s="324"/>
      <c r="AI160" s="73"/>
      <c r="AJ160" s="73"/>
      <c r="AK160" s="73"/>
      <c r="AL160" s="73"/>
      <c r="AM160" s="128"/>
      <c r="AN160" s="128"/>
      <c r="AO160" s="128"/>
      <c r="AP160" s="128"/>
      <c r="AQ160" s="128"/>
      <c r="AR160" s="128"/>
      <c r="AS160" s="128"/>
      <c r="AT160" s="324"/>
      <c r="AU160" s="324"/>
      <c r="AV160" s="324"/>
      <c r="AW160" s="324"/>
      <c r="AX160" s="324"/>
      <c r="AY160" s="324"/>
      <c r="AZ160" s="324"/>
      <c r="BA160" s="324"/>
      <c r="BB160" s="324"/>
      <c r="BC160" s="324"/>
      <c r="BD160" s="324"/>
      <c r="BE160" s="324"/>
      <c r="BF160" s="324"/>
      <c r="BG160" s="324"/>
      <c r="BH160" s="324"/>
      <c r="BI160" s="324"/>
      <c r="BJ160" s="324"/>
      <c r="BK160" s="324"/>
      <c r="BL160" s="324"/>
      <c r="BM160" s="324"/>
      <c r="BN160" s="324"/>
      <c r="BO160" s="324"/>
      <c r="BP160" s="128"/>
      <c r="BQ160" s="128"/>
      <c r="BR160" s="128"/>
      <c r="BS160" s="128"/>
      <c r="BT160" s="128"/>
      <c r="BU160" s="128"/>
      <c r="BV160" s="128"/>
      <c r="BW160" s="128"/>
      <c r="BX160" s="128"/>
      <c r="BY160" s="128"/>
      <c r="BZ160" s="128"/>
      <c r="CA160" s="128"/>
      <c r="CB160" s="128"/>
      <c r="CC160" s="128"/>
      <c r="CD160" s="128"/>
      <c r="CE160" s="128"/>
      <c r="CF160" s="128"/>
      <c r="CG160" s="128"/>
      <c r="CH160" s="128"/>
      <c r="CI160" s="128"/>
      <c r="CJ160" s="128"/>
      <c r="CK160" s="128"/>
      <c r="CL160" s="128"/>
      <c r="CM160" s="128"/>
      <c r="CN160" s="128"/>
      <c r="CO160" s="128"/>
      <c r="CP160" s="128"/>
      <c r="CQ160" s="128"/>
      <c r="CR160" s="128"/>
      <c r="CS160" s="128"/>
      <c r="CT160" s="128"/>
      <c r="CU160" s="128"/>
      <c r="CV160" s="128"/>
      <c r="CW160" s="128"/>
      <c r="CX160" s="128"/>
      <c r="CY160" s="128"/>
      <c r="CZ160" s="128"/>
      <c r="DA160" s="128"/>
      <c r="DB160" s="295"/>
      <c r="DC160" s="295"/>
      <c r="DD160" s="295"/>
      <c r="DE160" s="295"/>
      <c r="DF160" s="295"/>
      <c r="DG160" s="295"/>
      <c r="DH160" s="295"/>
      <c r="DI160" s="295"/>
      <c r="DJ160" s="295"/>
      <c r="DK160" s="295"/>
      <c r="DL160" s="295"/>
      <c r="DM160" s="295"/>
      <c r="DN160" s="295"/>
      <c r="DO160" s="295"/>
      <c r="DP160" s="295"/>
      <c r="DQ160" s="295"/>
      <c r="DR160" s="295"/>
      <c r="DS160" s="295"/>
      <c r="DT160" s="295"/>
      <c r="DU160" s="295"/>
      <c r="DV160" s="295"/>
      <c r="DW160" s="295"/>
      <c r="DX160" s="295"/>
      <c r="DY160" s="295"/>
      <c r="DZ160" s="295"/>
      <c r="EA160" s="295"/>
      <c r="EB160" s="295"/>
      <c r="EC160" s="295"/>
      <c r="ED160" s="295"/>
      <c r="EE160" s="295"/>
      <c r="EF160" s="295"/>
      <c r="EG160" s="295"/>
      <c r="EH160" s="295"/>
      <c r="EI160" s="295"/>
      <c r="EJ160" s="295"/>
      <c r="EK160" s="295"/>
      <c r="EL160" s="295"/>
      <c r="EM160" s="295"/>
      <c r="EN160" s="295"/>
      <c r="EO160" s="295"/>
      <c r="EP160" s="295"/>
      <c r="EQ160" s="295"/>
      <c r="ER160" s="295"/>
      <c r="ES160" s="295"/>
      <c r="ET160" s="295"/>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c r="HA160" s="73"/>
      <c r="HB160" s="73"/>
      <c r="HC160" s="73"/>
      <c r="HD160" s="73"/>
      <c r="HE160" s="73"/>
      <c r="HF160" s="73"/>
      <c r="HG160" s="73"/>
      <c r="HH160" s="73"/>
      <c r="HI160" s="73"/>
      <c r="HJ160" s="73"/>
      <c r="HK160" s="73"/>
      <c r="HL160" s="73"/>
      <c r="HM160" s="73"/>
      <c r="HN160" s="73"/>
      <c r="HO160" s="73"/>
      <c r="HP160" s="73"/>
      <c r="HQ160" s="73"/>
      <c r="HR160" s="73"/>
      <c r="HS160" s="73"/>
      <c r="HT160" s="73"/>
    </row>
    <row r="161" spans="1:228" s="2" customFormat="1" ht="15">
      <c r="A161" s="75" t="s">
        <v>107</v>
      </c>
      <c r="B161" s="296"/>
      <c r="C161" s="296"/>
      <c r="D161" s="296"/>
      <c r="E161" s="296"/>
      <c r="F161" s="296"/>
      <c r="G161" s="296"/>
      <c r="H161" s="296"/>
      <c r="I161" s="296"/>
      <c r="J161" s="296"/>
      <c r="K161" s="296"/>
      <c r="L161" s="296"/>
      <c r="M161" s="296"/>
      <c r="N161" s="127"/>
      <c r="O161" s="127"/>
      <c r="P161" s="327"/>
      <c r="Q161" s="327"/>
      <c r="R161" s="328"/>
      <c r="S161" s="324"/>
      <c r="T161" s="324"/>
      <c r="U161" s="324"/>
      <c r="V161" s="324"/>
      <c r="W161" s="324"/>
      <c r="X161" s="324"/>
      <c r="Y161" s="324"/>
      <c r="Z161" s="324"/>
      <c r="AA161" s="324"/>
      <c r="AB161" s="324"/>
      <c r="AC161" s="324"/>
      <c r="AD161" s="324"/>
      <c r="AE161" s="324"/>
      <c r="AF161" s="324"/>
      <c r="AG161" s="324"/>
      <c r="AH161" s="324"/>
      <c r="AI161" s="73"/>
      <c r="AJ161" s="73"/>
      <c r="AK161" s="73"/>
      <c r="AL161" s="73"/>
      <c r="AM161" s="128"/>
      <c r="AN161" s="128"/>
      <c r="AO161" s="128"/>
      <c r="AP161" s="128"/>
      <c r="AQ161" s="128"/>
      <c r="AR161" s="128"/>
      <c r="AS161" s="128"/>
      <c r="AT161" s="324"/>
      <c r="AU161" s="324"/>
      <c r="AV161" s="324"/>
      <c r="AW161" s="324"/>
      <c r="AX161" s="324"/>
      <c r="AY161" s="324"/>
      <c r="AZ161" s="324"/>
      <c r="BA161" s="324"/>
      <c r="BB161" s="324"/>
      <c r="BC161" s="324"/>
      <c r="BD161" s="324"/>
      <c r="BE161" s="324"/>
      <c r="BF161" s="324"/>
      <c r="BG161" s="324"/>
      <c r="BH161" s="324"/>
      <c r="BI161" s="324"/>
      <c r="BJ161" s="324"/>
      <c r="BK161" s="324"/>
      <c r="BL161" s="324"/>
      <c r="BM161" s="324"/>
      <c r="BN161" s="324"/>
      <c r="BO161" s="324"/>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c r="CK161" s="128"/>
      <c r="CL161" s="128"/>
      <c r="CM161" s="128"/>
      <c r="CN161" s="128"/>
      <c r="CO161" s="128"/>
      <c r="CP161" s="128"/>
      <c r="CQ161" s="128"/>
      <c r="CR161" s="128"/>
      <c r="CS161" s="128"/>
      <c r="CT161" s="128"/>
      <c r="CU161" s="128"/>
      <c r="CV161" s="128"/>
      <c r="CW161" s="128"/>
      <c r="CX161" s="128"/>
      <c r="CY161" s="128"/>
      <c r="CZ161" s="128"/>
      <c r="DA161" s="128"/>
      <c r="DB161" s="295"/>
      <c r="DC161" s="295"/>
      <c r="DD161" s="295"/>
      <c r="DE161" s="295"/>
      <c r="DF161" s="295"/>
      <c r="DG161" s="295"/>
      <c r="DH161" s="295"/>
      <c r="DI161" s="295"/>
      <c r="DJ161" s="295"/>
      <c r="DK161" s="295"/>
      <c r="DL161" s="295"/>
      <c r="DM161" s="295"/>
      <c r="DN161" s="295"/>
      <c r="DO161" s="295"/>
      <c r="DP161" s="295"/>
      <c r="DQ161" s="295"/>
      <c r="DR161" s="295"/>
      <c r="DS161" s="295"/>
      <c r="DT161" s="295"/>
      <c r="DU161" s="295"/>
      <c r="DV161" s="295"/>
      <c r="DW161" s="295"/>
      <c r="DX161" s="295"/>
      <c r="DY161" s="295"/>
      <c r="DZ161" s="295"/>
      <c r="EA161" s="295"/>
      <c r="EB161" s="295"/>
      <c r="EC161" s="295"/>
      <c r="ED161" s="295"/>
      <c r="EE161" s="295"/>
      <c r="EF161" s="295"/>
      <c r="EG161" s="295"/>
      <c r="EH161" s="295"/>
      <c r="EI161" s="295"/>
      <c r="EJ161" s="295"/>
      <c r="EK161" s="295"/>
      <c r="EL161" s="295"/>
      <c r="EM161" s="295"/>
      <c r="EN161" s="295"/>
      <c r="EO161" s="295"/>
      <c r="EP161" s="295"/>
      <c r="EQ161" s="295"/>
      <c r="ER161" s="295"/>
      <c r="ES161" s="295"/>
      <c r="ET161" s="295"/>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c r="HR161" s="73"/>
      <c r="HS161" s="73"/>
      <c r="HT161" s="73"/>
    </row>
    <row r="162" spans="1:228" s="2" customFormat="1" ht="15">
      <c r="A162" s="75"/>
      <c r="B162" s="296"/>
      <c r="C162" s="296"/>
      <c r="D162" s="296"/>
      <c r="E162" s="296"/>
      <c r="F162" s="296"/>
      <c r="G162" s="296"/>
      <c r="H162" s="296"/>
      <c r="I162" s="296"/>
      <c r="J162" s="296"/>
      <c r="K162" s="296"/>
      <c r="L162" s="296"/>
      <c r="M162" s="296"/>
      <c r="N162" s="127"/>
      <c r="O162" s="127"/>
      <c r="P162" s="327"/>
      <c r="Q162" s="327"/>
      <c r="R162" s="328"/>
      <c r="S162" s="324"/>
      <c r="T162" s="324"/>
      <c r="U162" s="324"/>
      <c r="V162" s="324"/>
      <c r="W162" s="324"/>
      <c r="X162" s="324"/>
      <c r="Y162" s="324"/>
      <c r="Z162" s="324"/>
      <c r="AA162" s="324"/>
      <c r="AB162" s="324"/>
      <c r="AC162" s="324"/>
      <c r="AD162" s="324"/>
      <c r="AE162" s="324"/>
      <c r="AF162" s="324"/>
      <c r="AG162" s="324"/>
      <c r="AH162" s="324"/>
      <c r="AI162" s="73"/>
      <c r="AJ162" s="73"/>
      <c r="AK162" s="73"/>
      <c r="AL162" s="73"/>
      <c r="AM162" s="128"/>
      <c r="AN162" s="128"/>
      <c r="AO162" s="128"/>
      <c r="AP162" s="128"/>
      <c r="AQ162" s="128"/>
      <c r="AR162" s="128"/>
      <c r="AS162" s="128"/>
      <c r="AT162" s="324"/>
      <c r="AU162" s="324"/>
      <c r="AV162" s="324"/>
      <c r="AW162" s="324"/>
      <c r="AX162" s="324"/>
      <c r="AY162" s="324"/>
      <c r="AZ162" s="324"/>
      <c r="BA162" s="324"/>
      <c r="BB162" s="324"/>
      <c r="BC162" s="324"/>
      <c r="BD162" s="324"/>
      <c r="BE162" s="324"/>
      <c r="BF162" s="324"/>
      <c r="BG162" s="324"/>
      <c r="BH162" s="324"/>
      <c r="BI162" s="324"/>
      <c r="BJ162" s="324"/>
      <c r="BK162" s="324"/>
      <c r="BL162" s="324"/>
      <c r="BM162" s="324"/>
      <c r="BN162" s="324"/>
      <c r="BO162" s="324"/>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c r="CZ162" s="128"/>
      <c r="DA162" s="128"/>
      <c r="DB162" s="295"/>
      <c r="DC162" s="295"/>
      <c r="DD162" s="295"/>
      <c r="DE162" s="295"/>
      <c r="DF162" s="295"/>
      <c r="DG162" s="295"/>
      <c r="DH162" s="295"/>
      <c r="DI162" s="295"/>
      <c r="DJ162" s="295"/>
      <c r="DK162" s="295"/>
      <c r="DL162" s="295"/>
      <c r="DM162" s="295"/>
      <c r="DN162" s="295"/>
      <c r="DO162" s="295"/>
      <c r="DP162" s="295"/>
      <c r="DQ162" s="295"/>
      <c r="DR162" s="295"/>
      <c r="DS162" s="295"/>
      <c r="DT162" s="295"/>
      <c r="DU162" s="295"/>
      <c r="DV162" s="295"/>
      <c r="DW162" s="295"/>
      <c r="DX162" s="295"/>
      <c r="DY162" s="295"/>
      <c r="DZ162" s="295"/>
      <c r="EA162" s="295"/>
      <c r="EB162" s="295"/>
      <c r="EC162" s="295"/>
      <c r="ED162" s="295"/>
      <c r="EE162" s="295"/>
      <c r="EF162" s="295"/>
      <c r="EG162" s="295"/>
      <c r="EH162" s="295"/>
      <c r="EI162" s="295"/>
      <c r="EJ162" s="295"/>
      <c r="EK162" s="295"/>
      <c r="EL162" s="295"/>
      <c r="EM162" s="295"/>
      <c r="EN162" s="295"/>
      <c r="EO162" s="295"/>
      <c r="EP162" s="295"/>
      <c r="EQ162" s="295"/>
      <c r="ER162" s="295"/>
      <c r="ES162" s="295"/>
      <c r="ET162" s="295"/>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c r="HA162" s="73"/>
      <c r="HB162" s="73"/>
      <c r="HC162" s="73"/>
      <c r="HD162" s="73"/>
      <c r="HE162" s="73"/>
      <c r="HF162" s="73"/>
      <c r="HG162" s="73"/>
      <c r="HH162" s="73"/>
      <c r="HI162" s="73"/>
      <c r="HJ162" s="73"/>
      <c r="HK162" s="73"/>
      <c r="HL162" s="73"/>
      <c r="HM162" s="73"/>
      <c r="HN162" s="73"/>
      <c r="HO162" s="73"/>
      <c r="HP162" s="73"/>
      <c r="HQ162" s="73"/>
      <c r="HR162" s="73"/>
      <c r="HS162" s="73"/>
      <c r="HT162" s="73"/>
    </row>
    <row r="163" spans="1:228" s="2" customFormat="1" ht="15">
      <c r="A163" s="75"/>
      <c r="B163" s="296"/>
      <c r="C163" s="296"/>
      <c r="D163" s="296"/>
      <c r="E163" s="296"/>
      <c r="F163" s="296"/>
      <c r="G163" s="296"/>
      <c r="H163" s="296"/>
      <c r="I163" s="296"/>
      <c r="J163" s="296"/>
      <c r="K163" s="296"/>
      <c r="L163" s="296"/>
      <c r="M163" s="296"/>
      <c r="N163" s="127"/>
      <c r="O163" s="127"/>
      <c r="P163" s="327"/>
      <c r="Q163" s="327"/>
      <c r="R163" s="328"/>
      <c r="S163" s="324"/>
      <c r="T163" s="324"/>
      <c r="U163" s="324"/>
      <c r="V163" s="324"/>
      <c r="W163" s="324"/>
      <c r="X163" s="324"/>
      <c r="Y163" s="324"/>
      <c r="Z163" s="324"/>
      <c r="AA163" s="324"/>
      <c r="AB163" s="324"/>
      <c r="AC163" s="324"/>
      <c r="AD163" s="324"/>
      <c r="AE163" s="324"/>
      <c r="AF163" s="324"/>
      <c r="AG163" s="324"/>
      <c r="AH163" s="324"/>
      <c r="AI163" s="73"/>
      <c r="AJ163" s="73"/>
      <c r="AK163" s="73"/>
      <c r="AL163" s="73"/>
      <c r="AM163" s="128"/>
      <c r="AN163" s="128"/>
      <c r="AO163" s="128"/>
      <c r="AP163" s="128"/>
      <c r="AQ163" s="128"/>
      <c r="AR163" s="128"/>
      <c r="AS163" s="128"/>
      <c r="AT163" s="324"/>
      <c r="AU163" s="324"/>
      <c r="AV163" s="324"/>
      <c r="AW163" s="324"/>
      <c r="AX163" s="324"/>
      <c r="AY163" s="324"/>
      <c r="AZ163" s="324"/>
      <c r="BA163" s="324"/>
      <c r="BB163" s="324"/>
      <c r="BC163" s="324"/>
      <c r="BD163" s="324"/>
      <c r="BE163" s="324"/>
      <c r="BF163" s="324"/>
      <c r="BG163" s="324"/>
      <c r="BH163" s="324"/>
      <c r="BI163" s="324"/>
      <c r="BJ163" s="324"/>
      <c r="BK163" s="324"/>
      <c r="BL163" s="324"/>
      <c r="BM163" s="324"/>
      <c r="BN163" s="324"/>
      <c r="BO163" s="324"/>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c r="CK163" s="128"/>
      <c r="CL163" s="128"/>
      <c r="CM163" s="128"/>
      <c r="CN163" s="128"/>
      <c r="CO163" s="128"/>
      <c r="CP163" s="128"/>
      <c r="CQ163" s="128"/>
      <c r="CR163" s="128"/>
      <c r="CS163" s="128"/>
      <c r="CT163" s="128"/>
      <c r="CU163" s="128"/>
      <c r="CV163" s="128"/>
      <c r="CW163" s="128"/>
      <c r="CX163" s="128"/>
      <c r="CY163" s="128"/>
      <c r="CZ163" s="128"/>
      <c r="DA163" s="128"/>
      <c r="DB163" s="295"/>
      <c r="DC163" s="295"/>
      <c r="DD163" s="295"/>
      <c r="DE163" s="295"/>
      <c r="DF163" s="295"/>
      <c r="DG163" s="295"/>
      <c r="DH163" s="295"/>
      <c r="DI163" s="295"/>
      <c r="DJ163" s="295"/>
      <c r="DK163" s="295"/>
      <c r="DL163" s="295"/>
      <c r="DM163" s="295"/>
      <c r="DN163" s="295"/>
      <c r="DO163" s="295"/>
      <c r="DP163" s="295"/>
      <c r="DQ163" s="295"/>
      <c r="DR163" s="295"/>
      <c r="DS163" s="295"/>
      <c r="DT163" s="295"/>
      <c r="DU163" s="295"/>
      <c r="DV163" s="295"/>
      <c r="DW163" s="295"/>
      <c r="DX163" s="295"/>
      <c r="DY163" s="295"/>
      <c r="DZ163" s="295"/>
      <c r="EA163" s="295"/>
      <c r="EB163" s="295"/>
      <c r="EC163" s="295"/>
      <c r="ED163" s="295"/>
      <c r="EE163" s="295"/>
      <c r="EF163" s="295"/>
      <c r="EG163" s="295"/>
      <c r="EH163" s="295"/>
      <c r="EI163" s="295"/>
      <c r="EJ163" s="295"/>
      <c r="EK163" s="295"/>
      <c r="EL163" s="295"/>
      <c r="EM163" s="295"/>
      <c r="EN163" s="295"/>
      <c r="EO163" s="295"/>
      <c r="EP163" s="295"/>
      <c r="EQ163" s="295"/>
      <c r="ER163" s="295"/>
      <c r="ES163" s="295"/>
      <c r="ET163" s="295"/>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c r="HA163" s="73"/>
      <c r="HB163" s="73"/>
      <c r="HC163" s="73"/>
      <c r="HD163" s="73"/>
      <c r="HE163" s="73"/>
      <c r="HF163" s="73"/>
      <c r="HG163" s="73"/>
      <c r="HH163" s="73"/>
      <c r="HI163" s="73"/>
      <c r="HJ163" s="73"/>
      <c r="HK163" s="73"/>
      <c r="HL163" s="73"/>
      <c r="HM163" s="73"/>
      <c r="HN163" s="73"/>
      <c r="HO163" s="73"/>
      <c r="HP163" s="73"/>
      <c r="HQ163" s="73"/>
      <c r="HR163" s="73"/>
      <c r="HS163" s="73"/>
      <c r="HT163" s="73"/>
    </row>
    <row r="164" spans="1:228" s="2" customFormat="1" ht="15">
      <c r="A164" s="75" t="s">
        <v>108</v>
      </c>
      <c r="B164" s="296"/>
      <c r="C164" s="296"/>
      <c r="D164" s="296"/>
      <c r="E164" s="296"/>
      <c r="F164" s="296"/>
      <c r="G164" s="296"/>
      <c r="H164" s="296"/>
      <c r="I164" s="296"/>
      <c r="J164" s="296"/>
      <c r="K164" s="296"/>
      <c r="L164" s="296"/>
      <c r="M164" s="296"/>
      <c r="N164" s="127"/>
      <c r="O164" s="127"/>
      <c r="P164" s="327"/>
      <c r="Q164" s="327"/>
      <c r="R164" s="328"/>
      <c r="S164" s="324"/>
      <c r="T164" s="324"/>
      <c r="U164" s="324"/>
      <c r="V164" s="324"/>
      <c r="W164" s="324"/>
      <c r="X164" s="324"/>
      <c r="Y164" s="324"/>
      <c r="Z164" s="324"/>
      <c r="AA164" s="324"/>
      <c r="AB164" s="324"/>
      <c r="AC164" s="324"/>
      <c r="AD164" s="324"/>
      <c r="AE164" s="324"/>
      <c r="AF164" s="324"/>
      <c r="AG164" s="324"/>
      <c r="AH164" s="324"/>
      <c r="AI164" s="73"/>
      <c r="AJ164" s="73"/>
      <c r="AK164" s="73"/>
      <c r="AL164" s="73"/>
      <c r="AM164" s="128"/>
      <c r="AN164" s="128"/>
      <c r="AO164" s="128"/>
      <c r="AP164" s="128"/>
      <c r="AQ164" s="128"/>
      <c r="AR164" s="128"/>
      <c r="AS164" s="128"/>
      <c r="AT164" s="324"/>
      <c r="AU164" s="324"/>
      <c r="AV164" s="324"/>
      <c r="AW164" s="324"/>
      <c r="AX164" s="324"/>
      <c r="AY164" s="324"/>
      <c r="AZ164" s="324"/>
      <c r="BA164" s="324"/>
      <c r="BB164" s="324"/>
      <c r="BC164" s="324"/>
      <c r="BD164" s="324"/>
      <c r="BE164" s="324"/>
      <c r="BF164" s="324"/>
      <c r="BG164" s="324"/>
      <c r="BH164" s="324"/>
      <c r="BI164" s="324"/>
      <c r="BJ164" s="324"/>
      <c r="BK164" s="324"/>
      <c r="BL164" s="324"/>
      <c r="BM164" s="324"/>
      <c r="BN164" s="324"/>
      <c r="BO164" s="324"/>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c r="CZ164" s="128"/>
      <c r="DA164" s="128"/>
      <c r="DB164" s="295"/>
      <c r="DC164" s="295"/>
      <c r="DD164" s="295"/>
      <c r="DE164" s="295"/>
      <c r="DF164" s="295"/>
      <c r="DG164" s="295"/>
      <c r="DH164" s="295"/>
      <c r="DI164" s="295"/>
      <c r="DJ164" s="295"/>
      <c r="DK164" s="295"/>
      <c r="DL164" s="295"/>
      <c r="DM164" s="295"/>
      <c r="DN164" s="295"/>
      <c r="DO164" s="295"/>
      <c r="DP164" s="295"/>
      <c r="DQ164" s="295"/>
      <c r="DR164" s="295"/>
      <c r="DS164" s="295"/>
      <c r="DT164" s="295"/>
      <c r="DU164" s="295"/>
      <c r="DV164" s="295"/>
      <c r="DW164" s="295"/>
      <c r="DX164" s="295"/>
      <c r="DY164" s="295"/>
      <c r="DZ164" s="295"/>
      <c r="EA164" s="295"/>
      <c r="EB164" s="295"/>
      <c r="EC164" s="295"/>
      <c r="ED164" s="295"/>
      <c r="EE164" s="295"/>
      <c r="EF164" s="295"/>
      <c r="EG164" s="295"/>
      <c r="EH164" s="295"/>
      <c r="EI164" s="295"/>
      <c r="EJ164" s="295"/>
      <c r="EK164" s="295"/>
      <c r="EL164" s="295"/>
      <c r="EM164" s="295"/>
      <c r="EN164" s="295"/>
      <c r="EO164" s="295"/>
      <c r="EP164" s="295"/>
      <c r="EQ164" s="295"/>
      <c r="ER164" s="295"/>
      <c r="ES164" s="295"/>
      <c r="ET164" s="295"/>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c r="HA164" s="73"/>
      <c r="HB164" s="73"/>
      <c r="HC164" s="73"/>
      <c r="HD164" s="73"/>
      <c r="HE164" s="73"/>
      <c r="HF164" s="73"/>
      <c r="HG164" s="73"/>
      <c r="HH164" s="73"/>
      <c r="HI164" s="73"/>
      <c r="HJ164" s="73"/>
      <c r="HK164" s="73"/>
      <c r="HL164" s="73"/>
      <c r="HM164" s="73"/>
      <c r="HN164" s="73"/>
      <c r="HO164" s="73"/>
      <c r="HP164" s="73"/>
      <c r="HQ164" s="73"/>
      <c r="HR164" s="73"/>
      <c r="HS164" s="73"/>
      <c r="HT164" s="73"/>
    </row>
    <row r="165" spans="1:228" s="2" customFormat="1" ht="15">
      <c r="A165" s="75"/>
      <c r="B165" s="334"/>
      <c r="C165" s="334"/>
      <c r="D165" s="334"/>
      <c r="E165" s="334"/>
      <c r="F165" s="334"/>
      <c r="G165" s="334"/>
      <c r="H165" s="334"/>
      <c r="I165" s="334"/>
      <c r="J165" s="334"/>
      <c r="K165" s="334"/>
      <c r="L165" s="334"/>
      <c r="M165" s="334"/>
      <c r="N165" s="127"/>
      <c r="O165" s="127"/>
      <c r="P165" s="327"/>
      <c r="Q165" s="327"/>
      <c r="R165" s="328"/>
      <c r="S165" s="324"/>
      <c r="T165" s="324"/>
      <c r="U165" s="324"/>
      <c r="V165" s="324"/>
      <c r="W165" s="324"/>
      <c r="X165" s="324"/>
      <c r="Y165" s="324"/>
      <c r="Z165" s="324"/>
      <c r="AA165" s="324"/>
      <c r="AB165" s="324"/>
      <c r="AC165" s="324"/>
      <c r="AD165" s="324"/>
      <c r="AE165" s="324"/>
      <c r="AF165" s="324"/>
      <c r="AG165" s="324"/>
      <c r="AH165" s="324"/>
      <c r="AI165" s="73"/>
      <c r="AJ165" s="73"/>
      <c r="AK165" s="73"/>
      <c r="AL165" s="73"/>
      <c r="AM165" s="128"/>
      <c r="AN165" s="128"/>
      <c r="AO165" s="128"/>
      <c r="AP165" s="128"/>
      <c r="AQ165" s="128"/>
      <c r="AR165" s="128"/>
      <c r="AS165" s="128"/>
      <c r="AT165" s="324"/>
      <c r="AU165" s="324"/>
      <c r="AV165" s="324"/>
      <c r="AW165" s="324"/>
      <c r="AX165" s="324"/>
      <c r="AY165" s="324"/>
      <c r="AZ165" s="324"/>
      <c r="BA165" s="324"/>
      <c r="BB165" s="324"/>
      <c r="BC165" s="324"/>
      <c r="BD165" s="324"/>
      <c r="BE165" s="324"/>
      <c r="BF165" s="324"/>
      <c r="BG165" s="324"/>
      <c r="BH165" s="324"/>
      <c r="BI165" s="324"/>
      <c r="BJ165" s="324"/>
      <c r="BK165" s="324"/>
      <c r="BL165" s="324"/>
      <c r="BM165" s="324"/>
      <c r="BN165" s="324"/>
      <c r="BO165" s="324"/>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295"/>
      <c r="DC165" s="295"/>
      <c r="DD165" s="295"/>
      <c r="DE165" s="295"/>
      <c r="DF165" s="295"/>
      <c r="DG165" s="295"/>
      <c r="DH165" s="295"/>
      <c r="DI165" s="295"/>
      <c r="DJ165" s="295"/>
      <c r="DK165" s="295"/>
      <c r="DL165" s="295"/>
      <c r="DM165" s="295"/>
      <c r="DN165" s="295"/>
      <c r="DO165" s="295"/>
      <c r="DP165" s="295"/>
      <c r="DQ165" s="295"/>
      <c r="DR165" s="295"/>
      <c r="DS165" s="295"/>
      <c r="DT165" s="295"/>
      <c r="DU165" s="295"/>
      <c r="DV165" s="295"/>
      <c r="DW165" s="295"/>
      <c r="DX165" s="295"/>
      <c r="DY165" s="295"/>
      <c r="DZ165" s="295"/>
      <c r="EA165" s="295"/>
      <c r="EB165" s="295"/>
      <c r="EC165" s="295"/>
      <c r="ED165" s="295"/>
      <c r="EE165" s="295"/>
      <c r="EF165" s="295"/>
      <c r="EG165" s="295"/>
      <c r="EH165" s="295"/>
      <c r="EI165" s="295"/>
      <c r="EJ165" s="295"/>
      <c r="EK165" s="295"/>
      <c r="EL165" s="295"/>
      <c r="EM165" s="295"/>
      <c r="EN165" s="295"/>
      <c r="EO165" s="295"/>
      <c r="EP165" s="295"/>
      <c r="EQ165" s="295"/>
      <c r="ER165" s="295"/>
      <c r="ES165" s="295"/>
      <c r="ET165" s="295"/>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c r="GE165" s="73"/>
      <c r="GF165" s="73"/>
      <c r="GG165" s="73"/>
      <c r="GH165" s="73"/>
      <c r="GI165" s="73"/>
      <c r="GJ165" s="73"/>
      <c r="GK165" s="73"/>
      <c r="GL165" s="73"/>
      <c r="GM165" s="73"/>
      <c r="GN165" s="73"/>
      <c r="GO165" s="73"/>
      <c r="GP165" s="73"/>
      <c r="GQ165" s="73"/>
      <c r="GR165" s="73"/>
      <c r="GS165" s="73"/>
      <c r="GT165" s="73"/>
      <c r="GU165" s="73"/>
      <c r="GV165" s="73"/>
      <c r="GW165" s="73"/>
      <c r="GX165" s="73"/>
      <c r="GY165" s="73"/>
      <c r="GZ165" s="73"/>
      <c r="HA165" s="73"/>
      <c r="HB165" s="73"/>
      <c r="HC165" s="73"/>
      <c r="HD165" s="73"/>
      <c r="HE165" s="73"/>
      <c r="HF165" s="73"/>
      <c r="HG165" s="73"/>
      <c r="HH165" s="73"/>
      <c r="HI165" s="73"/>
      <c r="HJ165" s="73"/>
      <c r="HK165" s="73"/>
      <c r="HL165" s="73"/>
      <c r="HM165" s="73"/>
      <c r="HN165" s="73"/>
      <c r="HO165" s="73"/>
      <c r="HP165" s="73"/>
      <c r="HQ165" s="73"/>
      <c r="HR165" s="73"/>
      <c r="HS165" s="73"/>
      <c r="HT165" s="73"/>
    </row>
    <row r="166" spans="1:228" s="2" customFormat="1" ht="15">
      <c r="A166" s="75"/>
      <c r="B166" s="334"/>
      <c r="C166" s="334"/>
      <c r="D166" s="334"/>
      <c r="E166" s="334"/>
      <c r="F166" s="334"/>
      <c r="G166" s="334"/>
      <c r="H166" s="334"/>
      <c r="I166" s="334"/>
      <c r="J166" s="334"/>
      <c r="K166" s="334"/>
      <c r="L166" s="334"/>
      <c r="M166" s="334"/>
      <c r="N166" s="127"/>
      <c r="O166" s="127"/>
      <c r="P166" s="327"/>
      <c r="Q166" s="327"/>
      <c r="R166" s="328"/>
      <c r="S166" s="324"/>
      <c r="T166" s="324"/>
      <c r="U166" s="324"/>
      <c r="V166" s="324"/>
      <c r="W166" s="324"/>
      <c r="X166" s="324"/>
      <c r="Y166" s="324"/>
      <c r="Z166" s="324"/>
      <c r="AA166" s="324"/>
      <c r="AB166" s="324"/>
      <c r="AC166" s="324"/>
      <c r="AD166" s="324"/>
      <c r="AE166" s="324"/>
      <c r="AF166" s="324"/>
      <c r="AG166" s="324"/>
      <c r="AH166" s="324"/>
      <c r="AI166" s="73"/>
      <c r="AJ166" s="73"/>
      <c r="AK166" s="73"/>
      <c r="AL166" s="73"/>
      <c r="AM166" s="324"/>
      <c r="AN166" s="324"/>
      <c r="AO166" s="324"/>
      <c r="AP166" s="324"/>
      <c r="AQ166" s="324"/>
      <c r="AR166" s="324"/>
      <c r="AS166" s="324"/>
      <c r="AT166" s="324"/>
      <c r="AU166" s="324"/>
      <c r="AV166" s="324"/>
      <c r="AW166" s="324"/>
      <c r="AX166" s="324"/>
      <c r="AY166" s="324"/>
      <c r="AZ166" s="324"/>
      <c r="BA166" s="324"/>
      <c r="BB166" s="324"/>
      <c r="BC166" s="324"/>
      <c r="BD166" s="324"/>
      <c r="BE166" s="324"/>
      <c r="BF166" s="324"/>
      <c r="BG166" s="324"/>
      <c r="BH166" s="324"/>
      <c r="BI166" s="324"/>
      <c r="BJ166" s="324"/>
      <c r="BK166" s="324"/>
      <c r="BL166" s="324"/>
      <c r="BM166" s="324"/>
      <c r="BN166" s="324"/>
      <c r="BO166" s="324"/>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B166" s="295"/>
      <c r="DC166" s="295"/>
      <c r="DD166" s="295"/>
      <c r="DE166" s="295"/>
      <c r="DF166" s="295"/>
      <c r="DG166" s="295"/>
      <c r="DH166" s="295"/>
      <c r="DI166" s="295"/>
      <c r="DJ166" s="295"/>
      <c r="DK166" s="295"/>
      <c r="DL166" s="295"/>
      <c r="DM166" s="295"/>
      <c r="DN166" s="295"/>
      <c r="DO166" s="295"/>
      <c r="DP166" s="295"/>
      <c r="DQ166" s="295"/>
      <c r="DR166" s="295"/>
      <c r="DS166" s="295"/>
      <c r="DT166" s="295"/>
      <c r="DU166" s="295"/>
      <c r="DV166" s="295"/>
      <c r="DW166" s="295"/>
      <c r="DX166" s="295"/>
      <c r="DY166" s="295"/>
      <c r="DZ166" s="295"/>
      <c r="EA166" s="295"/>
      <c r="EB166" s="295"/>
      <c r="EC166" s="295"/>
      <c r="ED166" s="295"/>
      <c r="EE166" s="295"/>
      <c r="EF166" s="295"/>
      <c r="EG166" s="295"/>
      <c r="EH166" s="295"/>
      <c r="EI166" s="295"/>
      <c r="EJ166" s="295"/>
      <c r="EK166" s="295"/>
      <c r="EL166" s="295"/>
      <c r="EM166" s="295"/>
      <c r="EN166" s="295"/>
      <c r="EO166" s="295"/>
      <c r="EP166" s="295"/>
      <c r="EQ166" s="295"/>
      <c r="ER166" s="295"/>
      <c r="ES166" s="295"/>
      <c r="ET166" s="295"/>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c r="GE166" s="73"/>
      <c r="GF166" s="73"/>
      <c r="GG166" s="73"/>
      <c r="GH166" s="73"/>
      <c r="GI166" s="73"/>
      <c r="GJ166" s="73"/>
      <c r="GK166" s="73"/>
      <c r="GL166" s="73"/>
      <c r="GM166" s="73"/>
      <c r="GN166" s="73"/>
      <c r="GO166" s="73"/>
      <c r="GP166" s="73"/>
      <c r="GQ166" s="73"/>
      <c r="GR166" s="73"/>
      <c r="GS166" s="73"/>
      <c r="GT166" s="73"/>
      <c r="GU166" s="73"/>
      <c r="GV166" s="73"/>
      <c r="GW166" s="73"/>
      <c r="GX166" s="73"/>
      <c r="GY166" s="73"/>
      <c r="GZ166" s="73"/>
      <c r="HA166" s="73"/>
      <c r="HB166" s="73"/>
      <c r="HC166" s="73"/>
      <c r="HD166" s="73"/>
      <c r="HE166" s="73"/>
      <c r="HF166" s="73"/>
      <c r="HG166" s="73"/>
      <c r="HH166" s="73"/>
      <c r="HI166" s="73"/>
      <c r="HJ166" s="73"/>
      <c r="HK166" s="73"/>
      <c r="HL166" s="73"/>
      <c r="HM166" s="73"/>
      <c r="HN166" s="73"/>
      <c r="HO166" s="73"/>
      <c r="HP166" s="73"/>
      <c r="HQ166" s="73"/>
      <c r="HR166" s="73"/>
      <c r="HS166" s="73"/>
      <c r="HT166" s="73"/>
    </row>
    <row r="167" spans="1:228" s="2" customFormat="1" ht="15">
      <c r="A167" s="75" t="s">
        <v>108</v>
      </c>
      <c r="B167" s="334"/>
      <c r="C167" s="334"/>
      <c r="D167" s="334"/>
      <c r="E167" s="334"/>
      <c r="F167" s="334"/>
      <c r="G167" s="334"/>
      <c r="H167" s="334"/>
      <c r="I167" s="334"/>
      <c r="J167" s="334"/>
      <c r="K167" s="334"/>
      <c r="L167" s="334"/>
      <c r="M167" s="334"/>
      <c r="N167" s="127"/>
      <c r="O167" s="127"/>
      <c r="P167" s="327"/>
      <c r="Q167" s="327"/>
      <c r="R167" s="328"/>
      <c r="S167" s="324"/>
      <c r="T167" s="324"/>
      <c r="U167" s="324"/>
      <c r="V167" s="324"/>
      <c r="W167" s="324"/>
      <c r="X167" s="324"/>
      <c r="Y167" s="324"/>
      <c r="Z167" s="324"/>
      <c r="AA167" s="324"/>
      <c r="AB167" s="324"/>
      <c r="AC167" s="324"/>
      <c r="AD167" s="324"/>
      <c r="AE167" s="324"/>
      <c r="AF167" s="324"/>
      <c r="AG167" s="324"/>
      <c r="AH167" s="324"/>
      <c r="AI167" s="73"/>
      <c r="AJ167" s="73"/>
      <c r="AK167" s="73"/>
      <c r="AL167" s="73"/>
      <c r="AM167" s="324"/>
      <c r="AN167" s="324"/>
      <c r="AO167" s="324"/>
      <c r="AP167" s="324"/>
      <c r="AQ167" s="324"/>
      <c r="AR167" s="324"/>
      <c r="AS167" s="324"/>
      <c r="AT167" s="324"/>
      <c r="AU167" s="324"/>
      <c r="AV167" s="324"/>
      <c r="AW167" s="324"/>
      <c r="AX167" s="324"/>
      <c r="AY167" s="324"/>
      <c r="AZ167" s="324"/>
      <c r="BA167" s="324"/>
      <c r="BB167" s="324"/>
      <c r="BC167" s="324"/>
      <c r="BD167" s="324"/>
      <c r="BE167" s="324"/>
      <c r="BF167" s="324"/>
      <c r="BG167" s="324"/>
      <c r="BH167" s="324"/>
      <c r="BI167" s="324"/>
      <c r="BJ167" s="324"/>
      <c r="BK167" s="324"/>
      <c r="BL167" s="324"/>
      <c r="BM167" s="324"/>
      <c r="BN167" s="324"/>
      <c r="BO167" s="324"/>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295"/>
      <c r="DC167" s="295"/>
      <c r="DD167" s="295"/>
      <c r="DE167" s="295"/>
      <c r="DF167" s="295"/>
      <c r="DG167" s="295"/>
      <c r="DH167" s="295"/>
      <c r="DI167" s="295"/>
      <c r="DJ167" s="295"/>
      <c r="DK167" s="295"/>
      <c r="DL167" s="295"/>
      <c r="DM167" s="295"/>
      <c r="DN167" s="295"/>
      <c r="DO167" s="295"/>
      <c r="DP167" s="295"/>
      <c r="DQ167" s="295"/>
      <c r="DR167" s="295"/>
      <c r="DS167" s="295"/>
      <c r="DT167" s="295"/>
      <c r="DU167" s="295"/>
      <c r="DV167" s="295"/>
      <c r="DW167" s="295"/>
      <c r="DX167" s="295"/>
      <c r="DY167" s="295"/>
      <c r="DZ167" s="295"/>
      <c r="EA167" s="295"/>
      <c r="EB167" s="295"/>
      <c r="EC167" s="295"/>
      <c r="ED167" s="295"/>
      <c r="EE167" s="295"/>
      <c r="EF167" s="295"/>
      <c r="EG167" s="295"/>
      <c r="EH167" s="295"/>
      <c r="EI167" s="295"/>
      <c r="EJ167" s="295"/>
      <c r="EK167" s="295"/>
      <c r="EL167" s="295"/>
      <c r="EM167" s="295"/>
      <c r="EN167" s="295"/>
      <c r="EO167" s="295"/>
      <c r="EP167" s="295"/>
      <c r="EQ167" s="295"/>
      <c r="ER167" s="295"/>
      <c r="ES167" s="295"/>
      <c r="ET167" s="295"/>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c r="GC167" s="73"/>
      <c r="GD167" s="73"/>
      <c r="GE167" s="73"/>
      <c r="GF167" s="73"/>
      <c r="GG167" s="73"/>
      <c r="GH167" s="73"/>
      <c r="GI167" s="73"/>
      <c r="GJ167" s="73"/>
      <c r="GK167" s="73"/>
      <c r="GL167" s="73"/>
      <c r="GM167" s="73"/>
      <c r="GN167" s="73"/>
      <c r="GO167" s="73"/>
      <c r="GP167" s="73"/>
      <c r="GQ167" s="73"/>
      <c r="GR167" s="73"/>
      <c r="GS167" s="73"/>
      <c r="GT167" s="73"/>
      <c r="GU167" s="73"/>
      <c r="GV167" s="73"/>
      <c r="GW167" s="73"/>
      <c r="GX167" s="73"/>
      <c r="GY167" s="73"/>
      <c r="GZ167" s="73"/>
      <c r="HA167" s="73"/>
      <c r="HB167" s="73"/>
      <c r="HC167" s="73"/>
      <c r="HD167" s="73"/>
      <c r="HE167" s="73"/>
      <c r="HF167" s="73"/>
      <c r="HG167" s="73"/>
      <c r="HH167" s="73"/>
      <c r="HI167" s="73"/>
      <c r="HJ167" s="73"/>
      <c r="HK167" s="73"/>
      <c r="HL167" s="73"/>
      <c r="HM167" s="73"/>
      <c r="HN167" s="73"/>
      <c r="HO167" s="73"/>
      <c r="HP167" s="73"/>
      <c r="HQ167" s="73"/>
      <c r="HR167" s="73"/>
      <c r="HS167" s="73"/>
      <c r="HT167" s="73"/>
    </row>
    <row r="168" spans="1:228" s="2" customFormat="1" ht="15">
      <c r="A168" s="75"/>
      <c r="B168" s="334"/>
      <c r="C168" s="334"/>
      <c r="D168" s="334"/>
      <c r="E168" s="334"/>
      <c r="F168" s="334"/>
      <c r="G168" s="334"/>
      <c r="H168" s="334"/>
      <c r="I168" s="334"/>
      <c r="J168" s="334"/>
      <c r="K168" s="334"/>
      <c r="L168" s="334"/>
      <c r="M168" s="334"/>
      <c r="N168" s="127"/>
      <c r="O168" s="127"/>
      <c r="P168" s="327"/>
      <c r="Q168" s="327"/>
      <c r="R168" s="328"/>
      <c r="S168" s="324"/>
      <c r="T168" s="324"/>
      <c r="U168" s="324"/>
      <c r="V168" s="324"/>
      <c r="W168" s="324"/>
      <c r="X168" s="324"/>
      <c r="Y168" s="324"/>
      <c r="Z168" s="324"/>
      <c r="AA168" s="324"/>
      <c r="AB168" s="324"/>
      <c r="AC168" s="324"/>
      <c r="AD168" s="324"/>
      <c r="AE168" s="324"/>
      <c r="AF168" s="324"/>
      <c r="AG168" s="324"/>
      <c r="AH168" s="324"/>
      <c r="AI168" s="73"/>
      <c r="AJ168" s="73"/>
      <c r="AK168" s="73"/>
      <c r="AL168" s="73"/>
      <c r="AM168" s="324"/>
      <c r="AN168" s="324"/>
      <c r="AO168" s="324"/>
      <c r="AP168" s="324"/>
      <c r="AQ168" s="324"/>
      <c r="AR168" s="324"/>
      <c r="AS168" s="324"/>
      <c r="AT168" s="324"/>
      <c r="AU168" s="324"/>
      <c r="AV168" s="324"/>
      <c r="AW168" s="324"/>
      <c r="AX168" s="324"/>
      <c r="AY168" s="324"/>
      <c r="AZ168" s="324"/>
      <c r="BA168" s="324"/>
      <c r="BB168" s="324"/>
      <c r="BC168" s="324"/>
      <c r="BD168" s="324"/>
      <c r="BE168" s="324"/>
      <c r="BF168" s="324"/>
      <c r="BG168" s="324"/>
      <c r="BH168" s="324"/>
      <c r="BI168" s="324"/>
      <c r="BJ168" s="324"/>
      <c r="BK168" s="324"/>
      <c r="BL168" s="324"/>
      <c r="BM168" s="324"/>
      <c r="BN168" s="324"/>
      <c r="BO168" s="324"/>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B168" s="295"/>
      <c r="DC168" s="295"/>
      <c r="DD168" s="295"/>
      <c r="DE168" s="295"/>
      <c r="DF168" s="295"/>
      <c r="DG168" s="295"/>
      <c r="DH168" s="295"/>
      <c r="DI168" s="295"/>
      <c r="DJ168" s="295"/>
      <c r="DK168" s="295"/>
      <c r="DL168" s="295"/>
      <c r="DM168" s="295"/>
      <c r="DN168" s="295"/>
      <c r="DO168" s="295"/>
      <c r="DP168" s="295"/>
      <c r="DQ168" s="295"/>
      <c r="DR168" s="295"/>
      <c r="DS168" s="295"/>
      <c r="DT168" s="295"/>
      <c r="DU168" s="295"/>
      <c r="DV168" s="295"/>
      <c r="DW168" s="295"/>
      <c r="DX168" s="295"/>
      <c r="DY168" s="295"/>
      <c r="DZ168" s="295"/>
      <c r="EA168" s="295"/>
      <c r="EB168" s="295"/>
      <c r="EC168" s="295"/>
      <c r="ED168" s="295"/>
      <c r="EE168" s="295"/>
      <c r="EF168" s="295"/>
      <c r="EG168" s="295"/>
      <c r="EH168" s="295"/>
      <c r="EI168" s="295"/>
      <c r="EJ168" s="295"/>
      <c r="EK168" s="295"/>
      <c r="EL168" s="295"/>
      <c r="EM168" s="295"/>
      <c r="EN168" s="295"/>
      <c r="EO168" s="295"/>
      <c r="EP168" s="295"/>
      <c r="EQ168" s="295"/>
      <c r="ER168" s="295"/>
      <c r="ES168" s="295"/>
      <c r="ET168" s="295"/>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c r="GE168" s="73"/>
      <c r="GF168" s="73"/>
      <c r="GG168" s="73"/>
      <c r="GH168" s="73"/>
      <c r="GI168" s="73"/>
      <c r="GJ168" s="73"/>
      <c r="GK168" s="73"/>
      <c r="GL168" s="73"/>
      <c r="GM168" s="73"/>
      <c r="GN168" s="73"/>
      <c r="GO168" s="73"/>
      <c r="GP168" s="73"/>
      <c r="GQ168" s="73"/>
      <c r="GR168" s="73"/>
      <c r="GS168" s="73"/>
      <c r="GT168" s="73"/>
      <c r="GU168" s="73"/>
      <c r="GV168" s="73"/>
      <c r="GW168" s="73"/>
      <c r="GX168" s="73"/>
      <c r="GY168" s="73"/>
      <c r="GZ168" s="73"/>
      <c r="HA168" s="73"/>
      <c r="HB168" s="73"/>
      <c r="HC168" s="73"/>
      <c r="HD168" s="73"/>
      <c r="HE168" s="73"/>
      <c r="HF168" s="73"/>
      <c r="HG168" s="73"/>
      <c r="HH168" s="73"/>
      <c r="HI168" s="73"/>
      <c r="HJ168" s="73"/>
      <c r="HK168" s="73"/>
      <c r="HL168" s="73"/>
      <c r="HM168" s="73"/>
      <c r="HN168" s="73"/>
      <c r="HO168" s="73"/>
      <c r="HP168" s="73"/>
      <c r="HQ168" s="73"/>
      <c r="HR168" s="73"/>
      <c r="HS168" s="73"/>
      <c r="HT168" s="73"/>
    </row>
    <row r="169" spans="1:228" s="2" customFormat="1" ht="15">
      <c r="A169" s="75"/>
      <c r="B169" s="334"/>
      <c r="C169" s="334"/>
      <c r="D169" s="334"/>
      <c r="E169" s="334"/>
      <c r="F169" s="334"/>
      <c r="G169" s="334"/>
      <c r="H169" s="334"/>
      <c r="I169" s="334"/>
      <c r="J169" s="334"/>
      <c r="K169" s="334"/>
      <c r="L169" s="334"/>
      <c r="M169" s="334"/>
      <c r="N169" s="127"/>
      <c r="O169" s="127"/>
      <c r="P169" s="327"/>
      <c r="Q169" s="327"/>
      <c r="R169" s="328"/>
      <c r="S169" s="324"/>
      <c r="T169" s="324"/>
      <c r="U169" s="324"/>
      <c r="V169" s="324"/>
      <c r="W169" s="324"/>
      <c r="X169" s="324"/>
      <c r="Y169" s="324"/>
      <c r="Z169" s="324"/>
      <c r="AA169" s="324"/>
      <c r="AB169" s="324"/>
      <c r="AC169" s="324"/>
      <c r="AD169" s="324"/>
      <c r="AE169" s="324"/>
      <c r="AF169" s="324"/>
      <c r="AG169" s="324"/>
      <c r="AH169" s="324"/>
      <c r="AI169" s="73"/>
      <c r="AJ169" s="73"/>
      <c r="AK169" s="73"/>
      <c r="AL169" s="73"/>
      <c r="AM169" s="324"/>
      <c r="AN169" s="324"/>
      <c r="AO169" s="324"/>
      <c r="AP169" s="324"/>
      <c r="AQ169" s="324"/>
      <c r="AR169" s="324"/>
      <c r="AS169" s="324"/>
      <c r="AT169" s="324"/>
      <c r="AU169" s="324"/>
      <c r="AV169" s="324"/>
      <c r="AW169" s="324"/>
      <c r="AX169" s="324"/>
      <c r="AY169" s="324"/>
      <c r="AZ169" s="324"/>
      <c r="BA169" s="324"/>
      <c r="BB169" s="324"/>
      <c r="BC169" s="324"/>
      <c r="BD169" s="324"/>
      <c r="BE169" s="324"/>
      <c r="BF169" s="324"/>
      <c r="BG169" s="324"/>
      <c r="BH169" s="324"/>
      <c r="BI169" s="324"/>
      <c r="BJ169" s="324"/>
      <c r="BK169" s="324"/>
      <c r="BL169" s="324"/>
      <c r="BM169" s="324"/>
      <c r="BN169" s="324"/>
      <c r="BO169" s="324"/>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c r="CZ169" s="128"/>
      <c r="DA169" s="128"/>
      <c r="DB169" s="295"/>
      <c r="DC169" s="295"/>
      <c r="DD169" s="295"/>
      <c r="DE169" s="295"/>
      <c r="DF169" s="295"/>
      <c r="DG169" s="295"/>
      <c r="DH169" s="295"/>
      <c r="DI169" s="295"/>
      <c r="DJ169" s="295"/>
      <c r="DK169" s="295"/>
      <c r="DL169" s="295"/>
      <c r="DM169" s="295"/>
      <c r="DN169" s="295"/>
      <c r="DO169" s="295"/>
      <c r="DP169" s="295"/>
      <c r="DQ169" s="295"/>
      <c r="DR169" s="295"/>
      <c r="DS169" s="295"/>
      <c r="DT169" s="295"/>
      <c r="DU169" s="295"/>
      <c r="DV169" s="295"/>
      <c r="DW169" s="295"/>
      <c r="DX169" s="295"/>
      <c r="DY169" s="295"/>
      <c r="DZ169" s="295"/>
      <c r="EA169" s="295"/>
      <c r="EB169" s="295"/>
      <c r="EC169" s="295"/>
      <c r="ED169" s="295"/>
      <c r="EE169" s="295"/>
      <c r="EF169" s="295"/>
      <c r="EG169" s="295"/>
      <c r="EH169" s="295"/>
      <c r="EI169" s="295"/>
      <c r="EJ169" s="295"/>
      <c r="EK169" s="295"/>
      <c r="EL169" s="295"/>
      <c r="EM169" s="295"/>
      <c r="EN169" s="295"/>
      <c r="EO169" s="295"/>
      <c r="EP169" s="295"/>
      <c r="EQ169" s="295"/>
      <c r="ER169" s="295"/>
      <c r="ES169" s="295"/>
      <c r="ET169" s="295"/>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c r="GE169" s="73"/>
      <c r="GF169" s="73"/>
      <c r="GG169" s="73"/>
      <c r="GH169" s="73"/>
      <c r="GI169" s="73"/>
      <c r="GJ169" s="73"/>
      <c r="GK169" s="73"/>
      <c r="GL169" s="73"/>
      <c r="GM169" s="73"/>
      <c r="GN169" s="73"/>
      <c r="GO169" s="73"/>
      <c r="GP169" s="73"/>
      <c r="GQ169" s="73"/>
      <c r="GR169" s="73"/>
      <c r="GS169" s="73"/>
      <c r="GT169" s="73"/>
      <c r="GU169" s="73"/>
      <c r="GV169" s="73"/>
      <c r="GW169" s="73"/>
      <c r="GX169" s="73"/>
      <c r="GY169" s="73"/>
      <c r="GZ169" s="73"/>
      <c r="HA169" s="73"/>
      <c r="HB169" s="73"/>
      <c r="HC169" s="73"/>
      <c r="HD169" s="73"/>
      <c r="HE169" s="73"/>
      <c r="HF169" s="73"/>
      <c r="HG169" s="73"/>
      <c r="HH169" s="73"/>
      <c r="HI169" s="73"/>
      <c r="HJ169" s="73"/>
      <c r="HK169" s="73"/>
      <c r="HL169" s="73"/>
      <c r="HM169" s="73"/>
      <c r="HN169" s="73"/>
      <c r="HO169" s="73"/>
      <c r="HP169" s="73"/>
      <c r="HQ169" s="73"/>
      <c r="HR169" s="73"/>
      <c r="HS169" s="73"/>
      <c r="HT169" s="73"/>
    </row>
    <row r="170" spans="1:228" s="2" customFormat="1" ht="15">
      <c r="A170" s="75" t="s">
        <v>108</v>
      </c>
      <c r="B170" s="334"/>
      <c r="C170" s="334"/>
      <c r="D170" s="334"/>
      <c r="E170" s="334"/>
      <c r="F170" s="334"/>
      <c r="G170" s="334"/>
      <c r="H170" s="334"/>
      <c r="I170" s="334"/>
      <c r="J170" s="334"/>
      <c r="K170" s="334"/>
      <c r="L170" s="334"/>
      <c r="M170" s="334"/>
      <c r="N170" s="127"/>
      <c r="O170" s="127"/>
      <c r="P170" s="327"/>
      <c r="Q170" s="327"/>
      <c r="R170" s="328"/>
      <c r="S170" s="324"/>
      <c r="T170" s="324"/>
      <c r="U170" s="324"/>
      <c r="V170" s="324"/>
      <c r="W170" s="324"/>
      <c r="X170" s="324"/>
      <c r="Y170" s="324"/>
      <c r="Z170" s="324"/>
      <c r="AA170" s="324"/>
      <c r="AB170" s="324"/>
      <c r="AC170" s="324"/>
      <c r="AD170" s="324"/>
      <c r="AE170" s="324"/>
      <c r="AF170" s="324"/>
      <c r="AG170" s="324"/>
      <c r="AH170" s="324"/>
      <c r="AI170" s="73"/>
      <c r="AJ170" s="73"/>
      <c r="AK170" s="73"/>
      <c r="AL170" s="73"/>
      <c r="AM170" s="324"/>
      <c r="AN170" s="324"/>
      <c r="AO170" s="324"/>
      <c r="AP170" s="324"/>
      <c r="AQ170" s="324"/>
      <c r="AR170" s="324"/>
      <c r="AS170" s="324"/>
      <c r="AT170" s="324"/>
      <c r="AU170" s="324"/>
      <c r="AV170" s="324"/>
      <c r="AW170" s="324"/>
      <c r="AX170" s="324"/>
      <c r="AY170" s="324"/>
      <c r="AZ170" s="324"/>
      <c r="BA170" s="324"/>
      <c r="BB170" s="324"/>
      <c r="BC170" s="324"/>
      <c r="BD170" s="324"/>
      <c r="BE170" s="324"/>
      <c r="BF170" s="324"/>
      <c r="BG170" s="324"/>
      <c r="BH170" s="324"/>
      <c r="BI170" s="324"/>
      <c r="BJ170" s="324"/>
      <c r="BK170" s="324"/>
      <c r="BL170" s="324"/>
      <c r="BM170" s="324"/>
      <c r="BN170" s="324"/>
      <c r="BO170" s="324"/>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B170" s="295"/>
      <c r="DC170" s="295"/>
      <c r="DD170" s="295"/>
      <c r="DE170" s="295"/>
      <c r="DF170" s="295"/>
      <c r="DG170" s="295"/>
      <c r="DH170" s="295"/>
      <c r="DI170" s="295"/>
      <c r="DJ170" s="295"/>
      <c r="DK170" s="295"/>
      <c r="DL170" s="295"/>
      <c r="DM170" s="295"/>
      <c r="DN170" s="295"/>
      <c r="DO170" s="295"/>
      <c r="DP170" s="295"/>
      <c r="DQ170" s="295"/>
      <c r="DR170" s="295"/>
      <c r="DS170" s="295"/>
      <c r="DT170" s="295"/>
      <c r="DU170" s="295"/>
      <c r="DV170" s="295"/>
      <c r="DW170" s="295"/>
      <c r="DX170" s="295"/>
      <c r="DY170" s="295"/>
      <c r="DZ170" s="295"/>
      <c r="EA170" s="295"/>
      <c r="EB170" s="295"/>
      <c r="EC170" s="295"/>
      <c r="ED170" s="295"/>
      <c r="EE170" s="295"/>
      <c r="EF170" s="295"/>
      <c r="EG170" s="295"/>
      <c r="EH170" s="295"/>
      <c r="EI170" s="295"/>
      <c r="EJ170" s="295"/>
      <c r="EK170" s="295"/>
      <c r="EL170" s="295"/>
      <c r="EM170" s="295"/>
      <c r="EN170" s="295"/>
      <c r="EO170" s="295"/>
      <c r="EP170" s="295"/>
      <c r="EQ170" s="295"/>
      <c r="ER170" s="295"/>
      <c r="ES170" s="295"/>
      <c r="ET170" s="295"/>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c r="GE170" s="73"/>
      <c r="GF170" s="73"/>
      <c r="GG170" s="73"/>
      <c r="GH170" s="73"/>
      <c r="GI170" s="73"/>
      <c r="GJ170" s="73"/>
      <c r="GK170" s="73"/>
      <c r="GL170" s="73"/>
      <c r="GM170" s="73"/>
      <c r="GN170" s="73"/>
      <c r="GO170" s="73"/>
      <c r="GP170" s="73"/>
      <c r="GQ170" s="73"/>
      <c r="GR170" s="73"/>
      <c r="GS170" s="73"/>
      <c r="GT170" s="73"/>
      <c r="GU170" s="73"/>
      <c r="GV170" s="73"/>
      <c r="GW170" s="73"/>
      <c r="GX170" s="73"/>
      <c r="GY170" s="73"/>
      <c r="GZ170" s="73"/>
      <c r="HA170" s="73"/>
      <c r="HB170" s="73"/>
      <c r="HC170" s="73"/>
      <c r="HD170" s="73"/>
      <c r="HE170" s="73"/>
      <c r="HF170" s="73"/>
      <c r="HG170" s="73"/>
      <c r="HH170" s="73"/>
      <c r="HI170" s="73"/>
      <c r="HJ170" s="73"/>
      <c r="HK170" s="73"/>
      <c r="HL170" s="73"/>
      <c r="HM170" s="73"/>
      <c r="HN170" s="73"/>
      <c r="HO170" s="73"/>
      <c r="HP170" s="73"/>
      <c r="HQ170" s="73"/>
      <c r="HR170" s="73"/>
      <c r="HS170" s="73"/>
      <c r="HT170" s="73"/>
    </row>
    <row r="171" spans="1:228" s="2" customFormat="1" ht="15">
      <c r="A171" s="75"/>
      <c r="B171" s="334"/>
      <c r="C171" s="334"/>
      <c r="D171" s="334"/>
      <c r="E171" s="334"/>
      <c r="F171" s="334"/>
      <c r="G171" s="334"/>
      <c r="H171" s="334"/>
      <c r="I171" s="334"/>
      <c r="J171" s="334"/>
      <c r="K171" s="334"/>
      <c r="L171" s="334"/>
      <c r="M171" s="334"/>
      <c r="N171" s="127"/>
      <c r="O171" s="127"/>
      <c r="P171" s="327"/>
      <c r="Q171" s="327"/>
      <c r="R171" s="328"/>
      <c r="S171" s="324"/>
      <c r="T171" s="324"/>
      <c r="U171" s="324"/>
      <c r="V171" s="324"/>
      <c r="W171" s="324"/>
      <c r="X171" s="324"/>
      <c r="Y171" s="324"/>
      <c r="Z171" s="324"/>
      <c r="AA171" s="324"/>
      <c r="AB171" s="324"/>
      <c r="AC171" s="324"/>
      <c r="AD171" s="324"/>
      <c r="AE171" s="324"/>
      <c r="AF171" s="324"/>
      <c r="AG171" s="324"/>
      <c r="AH171" s="324"/>
      <c r="AI171" s="73"/>
      <c r="AJ171" s="73"/>
      <c r="AK171" s="73"/>
      <c r="AL171" s="73"/>
      <c r="AM171" s="324"/>
      <c r="AN171" s="324"/>
      <c r="AO171" s="324"/>
      <c r="AP171" s="324"/>
      <c r="AQ171" s="324"/>
      <c r="AR171" s="324"/>
      <c r="AS171" s="324"/>
      <c r="AT171" s="324"/>
      <c r="AU171" s="324"/>
      <c r="AV171" s="324"/>
      <c r="AW171" s="324"/>
      <c r="AX171" s="324"/>
      <c r="AY171" s="324"/>
      <c r="AZ171" s="324"/>
      <c r="BA171" s="324"/>
      <c r="BB171" s="324"/>
      <c r="BC171" s="324"/>
      <c r="BD171" s="324"/>
      <c r="BE171" s="324"/>
      <c r="BF171" s="324"/>
      <c r="BG171" s="324"/>
      <c r="BH171" s="324"/>
      <c r="BI171" s="324"/>
      <c r="BJ171" s="324"/>
      <c r="BK171" s="324"/>
      <c r="BL171" s="324"/>
      <c r="BM171" s="324"/>
      <c r="BN171" s="324"/>
      <c r="BO171" s="324"/>
      <c r="BP171" s="128"/>
      <c r="BQ171" s="128"/>
      <c r="BR171" s="128"/>
      <c r="BS171" s="128"/>
      <c r="BT171" s="128"/>
      <c r="BU171" s="128"/>
      <c r="BV171" s="128"/>
      <c r="BW171" s="128"/>
      <c r="BX171" s="128"/>
      <c r="BY171" s="128"/>
      <c r="BZ171" s="128"/>
      <c r="CA171" s="128"/>
      <c r="CB171" s="128"/>
      <c r="CC171" s="128"/>
      <c r="CD171" s="128"/>
      <c r="CE171" s="128"/>
      <c r="CF171" s="128"/>
      <c r="CG171" s="128"/>
      <c r="CH171" s="128"/>
      <c r="CI171" s="128"/>
      <c r="CJ171" s="128"/>
      <c r="CK171" s="128"/>
      <c r="CL171" s="128"/>
      <c r="CM171" s="128"/>
      <c r="CN171" s="128"/>
      <c r="CO171" s="128"/>
      <c r="CP171" s="128"/>
      <c r="CQ171" s="128"/>
      <c r="CR171" s="128"/>
      <c r="CS171" s="128"/>
      <c r="CT171" s="128"/>
      <c r="CU171" s="128"/>
      <c r="CV171" s="128"/>
      <c r="CW171" s="128"/>
      <c r="CX171" s="128"/>
      <c r="CY171" s="128"/>
      <c r="CZ171" s="128"/>
      <c r="DA171" s="128"/>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c r="EI171" s="295"/>
      <c r="EJ171" s="295"/>
      <c r="EK171" s="295"/>
      <c r="EL171" s="295"/>
      <c r="EM171" s="295"/>
      <c r="EN171" s="295"/>
      <c r="EO171" s="295"/>
      <c r="EP171" s="295"/>
      <c r="EQ171" s="295"/>
      <c r="ER171" s="295"/>
      <c r="ES171" s="295"/>
      <c r="ET171" s="295"/>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row>
    <row r="172" spans="1:228" s="2" customFormat="1" ht="15">
      <c r="A172" s="75"/>
      <c r="B172" s="334"/>
      <c r="C172" s="334"/>
      <c r="D172" s="334"/>
      <c r="E172" s="334"/>
      <c r="F172" s="334"/>
      <c r="G172" s="334"/>
      <c r="H172" s="334"/>
      <c r="I172" s="334"/>
      <c r="J172" s="334"/>
      <c r="K172" s="334"/>
      <c r="L172" s="334"/>
      <c r="M172" s="334"/>
      <c r="N172" s="127"/>
      <c r="O172" s="127"/>
      <c r="P172" s="327"/>
      <c r="Q172" s="327"/>
      <c r="R172" s="328"/>
      <c r="S172" s="324"/>
      <c r="T172" s="324"/>
      <c r="U172" s="324"/>
      <c r="V172" s="324"/>
      <c r="W172" s="324"/>
      <c r="X172" s="324"/>
      <c r="Y172" s="324"/>
      <c r="Z172" s="324"/>
      <c r="AA172" s="324"/>
      <c r="AB172" s="324"/>
      <c r="AC172" s="324"/>
      <c r="AD172" s="324"/>
      <c r="AE172" s="324"/>
      <c r="AF172" s="324"/>
      <c r="AG172" s="324"/>
      <c r="AH172" s="324"/>
      <c r="AI172" s="73"/>
      <c r="AJ172" s="73"/>
      <c r="AK172" s="73"/>
      <c r="AL172" s="73"/>
      <c r="AM172" s="324"/>
      <c r="AN172" s="324"/>
      <c r="AO172" s="324"/>
      <c r="AP172" s="324"/>
      <c r="AQ172" s="324"/>
      <c r="AR172" s="324"/>
      <c r="AS172" s="324"/>
      <c r="AT172" s="324"/>
      <c r="AU172" s="324"/>
      <c r="AV172" s="324"/>
      <c r="AW172" s="324"/>
      <c r="AX172" s="324"/>
      <c r="AY172" s="324"/>
      <c r="AZ172" s="324"/>
      <c r="BA172" s="324"/>
      <c r="BB172" s="324"/>
      <c r="BC172" s="324"/>
      <c r="BD172" s="324"/>
      <c r="BE172" s="324"/>
      <c r="BF172" s="324"/>
      <c r="BG172" s="324"/>
      <c r="BH172" s="324"/>
      <c r="BI172" s="324"/>
      <c r="BJ172" s="324"/>
      <c r="BK172" s="324"/>
      <c r="BL172" s="324"/>
      <c r="BM172" s="324"/>
      <c r="BN172" s="324"/>
      <c r="BO172" s="324"/>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c r="CK172" s="128"/>
      <c r="CL172" s="128"/>
      <c r="CM172" s="128"/>
      <c r="CN172" s="128"/>
      <c r="CO172" s="128"/>
      <c r="CP172" s="128"/>
      <c r="CQ172" s="128"/>
      <c r="CR172" s="128"/>
      <c r="CS172" s="128"/>
      <c r="CT172" s="128"/>
      <c r="CU172" s="128"/>
      <c r="CV172" s="128"/>
      <c r="CW172" s="128"/>
      <c r="CX172" s="128"/>
      <c r="CY172" s="128"/>
      <c r="CZ172" s="128"/>
      <c r="DA172" s="128"/>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c r="EI172" s="295"/>
      <c r="EJ172" s="295"/>
      <c r="EK172" s="295"/>
      <c r="EL172" s="295"/>
      <c r="EM172" s="295"/>
      <c r="EN172" s="295"/>
      <c r="EO172" s="295"/>
      <c r="EP172" s="295"/>
      <c r="EQ172" s="295"/>
      <c r="ER172" s="295"/>
      <c r="ES172" s="295"/>
      <c r="ET172" s="295"/>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row>
    <row r="173" spans="1:228" s="2" customFormat="1" ht="15">
      <c r="A173" s="75" t="s">
        <v>108</v>
      </c>
      <c r="B173" s="334"/>
      <c r="C173" s="334"/>
      <c r="D173" s="334"/>
      <c r="E173" s="334"/>
      <c r="F173" s="334"/>
      <c r="G173" s="334"/>
      <c r="H173" s="334"/>
      <c r="I173" s="334"/>
      <c r="J173" s="334"/>
      <c r="K173" s="334"/>
      <c r="L173" s="334"/>
      <c r="M173" s="334"/>
      <c r="N173" s="127"/>
      <c r="O173" s="127"/>
      <c r="P173" s="327"/>
      <c r="Q173" s="327"/>
      <c r="R173" s="328"/>
      <c r="S173" s="324"/>
      <c r="T173" s="324"/>
      <c r="U173" s="324"/>
      <c r="V173" s="324"/>
      <c r="W173" s="324"/>
      <c r="X173" s="324"/>
      <c r="Y173" s="324"/>
      <c r="Z173" s="324"/>
      <c r="AA173" s="324"/>
      <c r="AB173" s="324"/>
      <c r="AC173" s="324"/>
      <c r="AD173" s="324"/>
      <c r="AE173" s="324"/>
      <c r="AF173" s="324"/>
      <c r="AG173" s="324"/>
      <c r="AH173" s="324"/>
      <c r="AI173" s="73"/>
      <c r="AJ173" s="73"/>
      <c r="AK173" s="73"/>
      <c r="AL173" s="73"/>
      <c r="AM173" s="324"/>
      <c r="AN173" s="324"/>
      <c r="AO173" s="324"/>
      <c r="AP173" s="324"/>
      <c r="AQ173" s="324"/>
      <c r="AR173" s="324"/>
      <c r="AS173" s="324"/>
      <c r="AT173" s="324"/>
      <c r="AU173" s="324"/>
      <c r="AV173" s="324"/>
      <c r="AW173" s="324"/>
      <c r="AX173" s="324"/>
      <c r="AY173" s="324"/>
      <c r="AZ173" s="324"/>
      <c r="BA173" s="324"/>
      <c r="BB173" s="324"/>
      <c r="BC173" s="324"/>
      <c r="BD173" s="324"/>
      <c r="BE173" s="324"/>
      <c r="BF173" s="324"/>
      <c r="BG173" s="324"/>
      <c r="BH173" s="324"/>
      <c r="BI173" s="324"/>
      <c r="BJ173" s="324"/>
      <c r="BK173" s="324"/>
      <c r="BL173" s="324"/>
      <c r="BM173" s="324"/>
      <c r="BN173" s="324"/>
      <c r="BO173" s="324"/>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c r="EI173" s="295"/>
      <c r="EJ173" s="295"/>
      <c r="EK173" s="295"/>
      <c r="EL173" s="295"/>
      <c r="EM173" s="295"/>
      <c r="EN173" s="295"/>
      <c r="EO173" s="295"/>
      <c r="EP173" s="295"/>
      <c r="EQ173" s="295"/>
      <c r="ER173" s="295"/>
      <c r="ES173" s="295"/>
      <c r="ET173" s="295"/>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row>
    <row r="174" spans="1:228" s="2" customFormat="1" ht="15">
      <c r="A174" s="75"/>
      <c r="B174" s="334"/>
      <c r="C174" s="334"/>
      <c r="D174" s="334"/>
      <c r="E174" s="334"/>
      <c r="F174" s="334"/>
      <c r="G174" s="334"/>
      <c r="H174" s="334"/>
      <c r="I174" s="334"/>
      <c r="J174" s="334"/>
      <c r="K174" s="334"/>
      <c r="L174" s="334"/>
      <c r="M174" s="334"/>
      <c r="N174" s="127"/>
      <c r="O174" s="127"/>
      <c r="P174" s="327"/>
      <c r="Q174" s="327"/>
      <c r="R174" s="328"/>
      <c r="S174" s="324"/>
      <c r="T174" s="324"/>
      <c r="U174" s="324"/>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4"/>
      <c r="AZ174" s="324"/>
      <c r="BA174" s="324"/>
      <c r="BB174" s="324"/>
      <c r="BC174" s="324"/>
      <c r="BD174" s="324"/>
      <c r="BE174" s="324"/>
      <c r="BF174" s="324"/>
      <c r="BG174" s="324"/>
      <c r="BH174" s="324"/>
      <c r="BI174" s="324"/>
      <c r="BJ174" s="324"/>
      <c r="BK174" s="324"/>
      <c r="BL174" s="324"/>
      <c r="BM174" s="324"/>
      <c r="BN174" s="324"/>
      <c r="BO174" s="324"/>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c r="CK174" s="128"/>
      <c r="CL174" s="128"/>
      <c r="CM174" s="128"/>
      <c r="CN174" s="128"/>
      <c r="CO174" s="128"/>
      <c r="CP174" s="128"/>
      <c r="CQ174" s="128"/>
      <c r="CR174" s="128"/>
      <c r="CS174" s="128"/>
      <c r="CT174" s="128"/>
      <c r="CU174" s="128"/>
      <c r="CV174" s="128"/>
      <c r="CW174" s="128"/>
      <c r="CX174" s="128"/>
      <c r="CY174" s="128"/>
      <c r="CZ174" s="128"/>
      <c r="DA174" s="128"/>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c r="EI174" s="295"/>
      <c r="EJ174" s="295"/>
      <c r="EK174" s="295"/>
      <c r="EL174" s="295"/>
      <c r="EM174" s="295"/>
      <c r="EN174" s="295"/>
      <c r="EO174" s="295"/>
      <c r="EP174" s="295"/>
      <c r="EQ174" s="295"/>
      <c r="ER174" s="295"/>
      <c r="ES174" s="295"/>
      <c r="ET174" s="295"/>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c r="GE174" s="73"/>
      <c r="GF174" s="73"/>
      <c r="GG174" s="73"/>
      <c r="GH174" s="73"/>
      <c r="GI174" s="73"/>
      <c r="GJ174" s="73"/>
      <c r="GK174" s="73"/>
      <c r="GL174" s="73"/>
      <c r="GM174" s="73"/>
      <c r="GN174" s="73"/>
      <c r="GO174" s="73"/>
      <c r="GP174" s="73"/>
      <c r="GQ174" s="73"/>
      <c r="GR174" s="73"/>
      <c r="GS174" s="73"/>
      <c r="GT174" s="73"/>
      <c r="GU174" s="73"/>
      <c r="GV174" s="73"/>
      <c r="GW174" s="73"/>
      <c r="GX174" s="73"/>
      <c r="GY174" s="73"/>
      <c r="GZ174" s="73"/>
      <c r="HA174" s="73"/>
      <c r="HB174" s="73"/>
      <c r="HC174" s="73"/>
      <c r="HD174" s="73"/>
      <c r="HE174" s="73"/>
      <c r="HF174" s="73"/>
      <c r="HG174" s="73"/>
      <c r="HH174" s="73"/>
      <c r="HI174" s="73"/>
      <c r="HJ174" s="73"/>
      <c r="HK174" s="73"/>
      <c r="HL174" s="73"/>
      <c r="HM174" s="73"/>
      <c r="HN174" s="73"/>
      <c r="HO174" s="73"/>
      <c r="HP174" s="73"/>
      <c r="HQ174" s="73"/>
      <c r="HR174" s="73"/>
      <c r="HS174" s="73"/>
      <c r="HT174" s="73"/>
    </row>
    <row r="175" spans="1:228" s="2" customFormat="1" ht="15">
      <c r="A175" s="75"/>
      <c r="B175" s="334"/>
      <c r="C175" s="334"/>
      <c r="D175" s="334"/>
      <c r="E175" s="334"/>
      <c r="F175" s="334"/>
      <c r="G175" s="334"/>
      <c r="H175" s="334"/>
      <c r="I175" s="334"/>
      <c r="J175" s="334"/>
      <c r="K175" s="334"/>
      <c r="L175" s="334"/>
      <c r="M175" s="334"/>
      <c r="N175" s="127"/>
      <c r="O175" s="127"/>
      <c r="P175" s="327"/>
      <c r="Q175" s="327"/>
      <c r="R175" s="328"/>
      <c r="S175" s="324"/>
      <c r="T175" s="324"/>
      <c r="U175" s="324"/>
      <c r="V175" s="324"/>
      <c r="W175" s="324"/>
      <c r="X175" s="324"/>
      <c r="Y175" s="324"/>
      <c r="Z175" s="324"/>
      <c r="AA175" s="324"/>
      <c r="AB175" s="324"/>
      <c r="AC175" s="324"/>
      <c r="AD175" s="324"/>
      <c r="AE175" s="324"/>
      <c r="AF175" s="324"/>
      <c r="AG175" s="324"/>
      <c r="AH175" s="324"/>
      <c r="AI175" s="324"/>
      <c r="AJ175" s="324"/>
      <c r="AK175" s="324"/>
      <c r="AL175" s="324"/>
      <c r="AM175" s="324"/>
      <c r="AN175" s="324"/>
      <c r="AO175" s="324"/>
      <c r="AP175" s="324"/>
      <c r="AQ175" s="324"/>
      <c r="AR175" s="324"/>
      <c r="AS175" s="324"/>
      <c r="AT175" s="324"/>
      <c r="AU175" s="324"/>
      <c r="AV175" s="324"/>
      <c r="AW175" s="324"/>
      <c r="AX175" s="324"/>
      <c r="AY175" s="324"/>
      <c r="AZ175" s="324"/>
      <c r="BA175" s="324"/>
      <c r="BB175" s="324"/>
      <c r="BC175" s="324"/>
      <c r="BD175" s="324"/>
      <c r="BE175" s="324"/>
      <c r="BF175" s="324"/>
      <c r="BG175" s="324"/>
      <c r="BH175" s="324"/>
      <c r="BI175" s="324"/>
      <c r="BJ175" s="324"/>
      <c r="BK175" s="324"/>
      <c r="BL175" s="324"/>
      <c r="BM175" s="324"/>
      <c r="BN175" s="324"/>
      <c r="BO175" s="324"/>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295"/>
      <c r="DC175" s="295"/>
      <c r="DD175" s="295"/>
      <c r="DE175" s="295"/>
      <c r="DF175" s="295"/>
      <c r="DG175" s="295"/>
      <c r="DH175" s="295"/>
      <c r="DI175" s="295"/>
      <c r="DJ175" s="295"/>
      <c r="DK175" s="295"/>
      <c r="DL175" s="295"/>
      <c r="DM175" s="295"/>
      <c r="DN175" s="295"/>
      <c r="DO175" s="295"/>
      <c r="DP175" s="295"/>
      <c r="DQ175" s="295"/>
      <c r="DR175" s="295"/>
      <c r="DS175" s="295"/>
      <c r="DT175" s="295"/>
      <c r="DU175" s="295"/>
      <c r="DV175" s="295"/>
      <c r="DW175" s="295"/>
      <c r="DX175" s="295"/>
      <c r="DY175" s="295"/>
      <c r="DZ175" s="295"/>
      <c r="EA175" s="295"/>
      <c r="EB175" s="295"/>
      <c r="EC175" s="295"/>
      <c r="ED175" s="295"/>
      <c r="EE175" s="295"/>
      <c r="EF175" s="295"/>
      <c r="EG175" s="295"/>
      <c r="EH175" s="295"/>
      <c r="EI175" s="295"/>
      <c r="EJ175" s="295"/>
      <c r="EK175" s="295"/>
      <c r="EL175" s="295"/>
      <c r="EM175" s="295"/>
      <c r="EN175" s="295"/>
      <c r="EO175" s="295"/>
      <c r="EP175" s="295"/>
      <c r="EQ175" s="295"/>
      <c r="ER175" s="295"/>
      <c r="ES175" s="295"/>
      <c r="ET175" s="295"/>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c r="GE175" s="73"/>
      <c r="GF175" s="73"/>
      <c r="GG175" s="73"/>
      <c r="GH175" s="73"/>
      <c r="GI175" s="73"/>
      <c r="GJ175" s="73"/>
      <c r="GK175" s="73"/>
      <c r="GL175" s="73"/>
      <c r="GM175" s="73"/>
      <c r="GN175" s="73"/>
      <c r="GO175" s="73"/>
      <c r="GP175" s="73"/>
      <c r="GQ175" s="73"/>
      <c r="GR175" s="73"/>
      <c r="GS175" s="73"/>
      <c r="GT175" s="73"/>
      <c r="GU175" s="73"/>
      <c r="GV175" s="73"/>
      <c r="GW175" s="73"/>
      <c r="GX175" s="73"/>
      <c r="GY175" s="73"/>
      <c r="GZ175" s="73"/>
      <c r="HA175" s="73"/>
      <c r="HB175" s="73"/>
      <c r="HC175" s="73"/>
      <c r="HD175" s="73"/>
      <c r="HE175" s="73"/>
      <c r="HF175" s="73"/>
      <c r="HG175" s="73"/>
      <c r="HH175" s="73"/>
      <c r="HI175" s="73"/>
      <c r="HJ175" s="73"/>
      <c r="HK175" s="73"/>
      <c r="HL175" s="73"/>
      <c r="HM175" s="73"/>
      <c r="HN175" s="73"/>
      <c r="HO175" s="73"/>
      <c r="HP175" s="73"/>
      <c r="HQ175" s="73"/>
      <c r="HR175" s="73"/>
      <c r="HS175" s="73"/>
      <c r="HT175" s="73"/>
    </row>
    <row r="176" spans="1:228" s="2" customFormat="1" ht="15">
      <c r="A176" s="75"/>
      <c r="B176" s="334"/>
      <c r="C176" s="334"/>
      <c r="D176" s="334"/>
      <c r="E176" s="334"/>
      <c r="F176" s="334"/>
      <c r="G176" s="334"/>
      <c r="H176" s="334"/>
      <c r="I176" s="334"/>
      <c r="J176" s="334"/>
      <c r="K176" s="334"/>
      <c r="L176" s="334"/>
      <c r="M176" s="334"/>
      <c r="N176" s="127"/>
      <c r="O176" s="127"/>
      <c r="P176" s="327"/>
      <c r="Q176" s="327"/>
      <c r="R176" s="328"/>
      <c r="S176" s="324"/>
      <c r="T176" s="324"/>
      <c r="U176" s="324"/>
      <c r="V176" s="324"/>
      <c r="W176" s="324"/>
      <c r="X176" s="324"/>
      <c r="Y176" s="324"/>
      <c r="Z176" s="324"/>
      <c r="AA176" s="324"/>
      <c r="AB176" s="324"/>
      <c r="AC176" s="324"/>
      <c r="AD176" s="324"/>
      <c r="AE176" s="324"/>
      <c r="AF176" s="324"/>
      <c r="AG176" s="324"/>
      <c r="AH176" s="324"/>
      <c r="AI176" s="324"/>
      <c r="AJ176" s="324"/>
      <c r="AK176" s="324"/>
      <c r="AL176" s="324"/>
      <c r="AM176" s="324"/>
      <c r="AN176" s="324"/>
      <c r="AO176" s="324"/>
      <c r="AP176" s="324"/>
      <c r="AQ176" s="324"/>
      <c r="AR176" s="324"/>
      <c r="AS176" s="324"/>
      <c r="AT176" s="324"/>
      <c r="AU176" s="324"/>
      <c r="AV176" s="324"/>
      <c r="AW176" s="324"/>
      <c r="AX176" s="324"/>
      <c r="AY176" s="324"/>
      <c r="AZ176" s="324"/>
      <c r="BA176" s="324"/>
      <c r="BB176" s="324"/>
      <c r="BC176" s="324"/>
      <c r="BD176" s="324"/>
      <c r="BE176" s="324"/>
      <c r="BF176" s="324"/>
      <c r="BG176" s="324"/>
      <c r="BH176" s="324"/>
      <c r="BI176" s="324"/>
      <c r="BJ176" s="324"/>
      <c r="BK176" s="324"/>
      <c r="BL176" s="324"/>
      <c r="BM176" s="324"/>
      <c r="BN176" s="324"/>
      <c r="BO176" s="324"/>
      <c r="BP176" s="128"/>
      <c r="BQ176" s="128"/>
      <c r="BR176" s="128"/>
      <c r="BS176" s="128"/>
      <c r="BT176" s="128"/>
      <c r="BU176" s="128"/>
      <c r="BV176" s="128"/>
      <c r="BW176" s="128"/>
      <c r="BX176" s="128"/>
      <c r="BY176" s="128"/>
      <c r="BZ176" s="128"/>
      <c r="CA176" s="128"/>
      <c r="CB176" s="128"/>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B176" s="295"/>
      <c r="DC176" s="295"/>
      <c r="DD176" s="295"/>
      <c r="DE176" s="295"/>
      <c r="DF176" s="295"/>
      <c r="DG176" s="295"/>
      <c r="DH176" s="295"/>
      <c r="DI176" s="295"/>
      <c r="DJ176" s="295"/>
      <c r="DK176" s="295"/>
      <c r="DL176" s="295"/>
      <c r="DM176" s="295"/>
      <c r="DN176" s="295"/>
      <c r="DO176" s="295"/>
      <c r="DP176" s="295"/>
      <c r="DQ176" s="295"/>
      <c r="DR176" s="295"/>
      <c r="DS176" s="295"/>
      <c r="DT176" s="295"/>
      <c r="DU176" s="295"/>
      <c r="DV176" s="295"/>
      <c r="DW176" s="295"/>
      <c r="DX176" s="295"/>
      <c r="DY176" s="295"/>
      <c r="DZ176" s="295"/>
      <c r="EA176" s="295"/>
      <c r="EB176" s="295"/>
      <c r="EC176" s="295"/>
      <c r="ED176" s="295"/>
      <c r="EE176" s="295"/>
      <c r="EF176" s="295"/>
      <c r="EG176" s="295"/>
      <c r="EH176" s="295"/>
      <c r="EI176" s="295"/>
      <c r="EJ176" s="295"/>
      <c r="EK176" s="295"/>
      <c r="EL176" s="295"/>
      <c r="EM176" s="295"/>
      <c r="EN176" s="295"/>
      <c r="EO176" s="295"/>
      <c r="EP176" s="295"/>
      <c r="EQ176" s="295"/>
      <c r="ER176" s="295"/>
      <c r="ES176" s="295"/>
      <c r="ET176" s="295"/>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c r="HA176" s="73"/>
      <c r="HB176" s="73"/>
      <c r="HC176" s="73"/>
      <c r="HD176" s="73"/>
      <c r="HE176" s="73"/>
      <c r="HF176" s="73"/>
      <c r="HG176" s="73"/>
      <c r="HH176" s="73"/>
      <c r="HI176" s="73"/>
      <c r="HJ176" s="73"/>
      <c r="HK176" s="73"/>
      <c r="HL176" s="73"/>
      <c r="HM176" s="73"/>
      <c r="HN176" s="73"/>
      <c r="HO176" s="73"/>
      <c r="HP176" s="73"/>
      <c r="HQ176" s="73"/>
      <c r="HR176" s="73"/>
      <c r="HS176" s="73"/>
      <c r="HT176" s="73"/>
    </row>
    <row r="177" spans="1:228" s="2" customFormat="1" ht="15">
      <c r="A177" s="75"/>
      <c r="B177" s="334"/>
      <c r="C177" s="334"/>
      <c r="D177" s="334"/>
      <c r="E177" s="334"/>
      <c r="F177" s="334"/>
      <c r="G177" s="334"/>
      <c r="H177" s="334"/>
      <c r="I177" s="334"/>
      <c r="J177" s="334"/>
      <c r="K177" s="334"/>
      <c r="L177" s="334"/>
      <c r="M177" s="334"/>
      <c r="N177" s="127"/>
      <c r="O177" s="127"/>
      <c r="P177" s="327"/>
      <c r="Q177" s="327"/>
      <c r="R177" s="328"/>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c r="AZ177" s="324"/>
      <c r="BA177" s="324"/>
      <c r="BB177" s="324"/>
      <c r="BC177" s="324"/>
      <c r="BD177" s="324"/>
      <c r="BE177" s="324"/>
      <c r="BF177" s="324"/>
      <c r="BG177" s="324"/>
      <c r="BH177" s="324"/>
      <c r="BI177" s="324"/>
      <c r="BJ177" s="324"/>
      <c r="BK177" s="324"/>
      <c r="BL177" s="324"/>
      <c r="BM177" s="324"/>
      <c r="BN177" s="324"/>
      <c r="BO177" s="324"/>
      <c r="BP177" s="128"/>
      <c r="BQ177" s="128"/>
      <c r="BR177" s="128"/>
      <c r="BS177" s="128"/>
      <c r="BT177" s="128"/>
      <c r="BU177" s="128"/>
      <c r="BV177" s="128"/>
      <c r="BW177" s="128"/>
      <c r="BX177" s="128"/>
      <c r="BY177" s="128"/>
      <c r="BZ177" s="128"/>
      <c r="CA177" s="128"/>
      <c r="CB177" s="128"/>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B177" s="295"/>
      <c r="DC177" s="295"/>
      <c r="DD177" s="295"/>
      <c r="DE177" s="295"/>
      <c r="DF177" s="295"/>
      <c r="DG177" s="295"/>
      <c r="DH177" s="295"/>
      <c r="DI177" s="295"/>
      <c r="DJ177" s="295"/>
      <c r="DK177" s="295"/>
      <c r="DL177" s="295"/>
      <c r="DM177" s="295"/>
      <c r="DN177" s="295"/>
      <c r="DO177" s="295"/>
      <c r="DP177" s="295"/>
      <c r="DQ177" s="295"/>
      <c r="DR177" s="295"/>
      <c r="DS177" s="295"/>
      <c r="DT177" s="295"/>
      <c r="DU177" s="295"/>
      <c r="DV177" s="295"/>
      <c r="DW177" s="295"/>
      <c r="DX177" s="295"/>
      <c r="DY177" s="295"/>
      <c r="DZ177" s="295"/>
      <c r="EA177" s="295"/>
      <c r="EB177" s="295"/>
      <c r="EC177" s="295"/>
      <c r="ED177" s="295"/>
      <c r="EE177" s="295"/>
      <c r="EF177" s="295"/>
      <c r="EG177" s="295"/>
      <c r="EH177" s="295"/>
      <c r="EI177" s="295"/>
      <c r="EJ177" s="295"/>
      <c r="EK177" s="295"/>
      <c r="EL177" s="295"/>
      <c r="EM177" s="295"/>
      <c r="EN177" s="295"/>
      <c r="EO177" s="295"/>
      <c r="EP177" s="295"/>
      <c r="EQ177" s="295"/>
      <c r="ER177" s="295"/>
      <c r="ES177" s="295"/>
      <c r="ET177" s="295"/>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row>
    <row r="178" spans="1:228" s="2" customFormat="1" ht="15">
      <c r="A178" s="75"/>
      <c r="B178" s="334"/>
      <c r="C178" s="334"/>
      <c r="D178" s="334"/>
      <c r="E178" s="334"/>
      <c r="F178" s="334"/>
      <c r="G178" s="334"/>
      <c r="H178" s="334"/>
      <c r="I178" s="334"/>
      <c r="J178" s="334"/>
      <c r="K178" s="334"/>
      <c r="L178" s="334"/>
      <c r="M178" s="334"/>
      <c r="N178" s="127"/>
      <c r="O178" s="127"/>
      <c r="P178" s="327"/>
      <c r="Q178" s="327"/>
      <c r="R178" s="328"/>
      <c r="S178" s="324"/>
      <c r="T178" s="324"/>
      <c r="U178" s="324"/>
      <c r="V178" s="324"/>
      <c r="W178" s="324"/>
      <c r="X178" s="324"/>
      <c r="Y178" s="324"/>
      <c r="Z178" s="324"/>
      <c r="AA178" s="324"/>
      <c r="AB178" s="324"/>
      <c r="AC178" s="324"/>
      <c r="AD178" s="324"/>
      <c r="AE178" s="324"/>
      <c r="AF178" s="324"/>
      <c r="AG178" s="324"/>
      <c r="AH178" s="324"/>
      <c r="AI178" s="324"/>
      <c r="AJ178" s="324"/>
      <c r="AK178" s="324"/>
      <c r="AL178" s="324"/>
      <c r="AM178" s="324"/>
      <c r="AN178" s="324"/>
      <c r="AO178" s="324"/>
      <c r="AP178" s="324"/>
      <c r="AQ178" s="324"/>
      <c r="AR178" s="324"/>
      <c r="AS178" s="324"/>
      <c r="AT178" s="324"/>
      <c r="AU178" s="324"/>
      <c r="AV178" s="324"/>
      <c r="AW178" s="324"/>
      <c r="AX178" s="324"/>
      <c r="AY178" s="324"/>
      <c r="AZ178" s="324"/>
      <c r="BA178" s="324"/>
      <c r="BB178" s="324"/>
      <c r="BC178" s="324"/>
      <c r="BD178" s="324"/>
      <c r="BE178" s="324"/>
      <c r="BF178" s="324"/>
      <c r="BG178" s="324"/>
      <c r="BH178" s="324"/>
      <c r="BI178" s="324"/>
      <c r="BJ178" s="324"/>
      <c r="BK178" s="324"/>
      <c r="BL178" s="324"/>
      <c r="BM178" s="324"/>
      <c r="BN178" s="324"/>
      <c r="BO178" s="324"/>
      <c r="BP178" s="128"/>
      <c r="BQ178" s="128"/>
      <c r="BR178" s="128"/>
      <c r="BS178" s="128"/>
      <c r="BT178" s="128"/>
      <c r="BU178" s="128"/>
      <c r="BV178" s="128"/>
      <c r="BW178" s="128"/>
      <c r="BX178" s="128"/>
      <c r="BY178" s="128"/>
      <c r="BZ178" s="128"/>
      <c r="CA178" s="128"/>
      <c r="CB178" s="128"/>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B178" s="295"/>
      <c r="DC178" s="295"/>
      <c r="DD178" s="295"/>
      <c r="DE178" s="295"/>
      <c r="DF178" s="295"/>
      <c r="DG178" s="295"/>
      <c r="DH178" s="295"/>
      <c r="DI178" s="295"/>
      <c r="DJ178" s="295"/>
      <c r="DK178" s="295"/>
      <c r="DL178" s="295"/>
      <c r="DM178" s="295"/>
      <c r="DN178" s="295"/>
      <c r="DO178" s="295"/>
      <c r="DP178" s="295"/>
      <c r="DQ178" s="295"/>
      <c r="DR178" s="295"/>
      <c r="DS178" s="295"/>
      <c r="DT178" s="295"/>
      <c r="DU178" s="295"/>
      <c r="DV178" s="295"/>
      <c r="DW178" s="295"/>
      <c r="DX178" s="295"/>
      <c r="DY178" s="295"/>
      <c r="DZ178" s="295"/>
      <c r="EA178" s="295"/>
      <c r="EB178" s="295"/>
      <c r="EC178" s="295"/>
      <c r="ED178" s="295"/>
      <c r="EE178" s="295"/>
      <c r="EF178" s="295"/>
      <c r="EG178" s="295"/>
      <c r="EH178" s="295"/>
      <c r="EI178" s="295"/>
      <c r="EJ178" s="295"/>
      <c r="EK178" s="295"/>
      <c r="EL178" s="295"/>
      <c r="EM178" s="295"/>
      <c r="EN178" s="295"/>
      <c r="EO178" s="295"/>
      <c r="EP178" s="295"/>
      <c r="EQ178" s="295"/>
      <c r="ER178" s="295"/>
      <c r="ES178" s="295"/>
      <c r="ET178" s="295"/>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c r="GE178" s="73"/>
      <c r="GF178" s="73"/>
      <c r="GG178" s="73"/>
      <c r="GH178" s="73"/>
      <c r="GI178" s="73"/>
      <c r="GJ178" s="73"/>
      <c r="GK178" s="73"/>
      <c r="GL178" s="73"/>
      <c r="GM178" s="73"/>
      <c r="GN178" s="73"/>
      <c r="GO178" s="73"/>
      <c r="GP178" s="73"/>
      <c r="GQ178" s="73"/>
      <c r="GR178" s="73"/>
      <c r="GS178" s="73"/>
      <c r="GT178" s="73"/>
      <c r="GU178" s="73"/>
      <c r="GV178" s="73"/>
      <c r="GW178" s="73"/>
      <c r="GX178" s="73"/>
      <c r="GY178" s="73"/>
      <c r="GZ178" s="73"/>
      <c r="HA178" s="73"/>
      <c r="HB178" s="73"/>
      <c r="HC178" s="73"/>
      <c r="HD178" s="73"/>
      <c r="HE178" s="73"/>
      <c r="HF178" s="73"/>
      <c r="HG178" s="73"/>
      <c r="HH178" s="73"/>
      <c r="HI178" s="73"/>
      <c r="HJ178" s="73"/>
      <c r="HK178" s="73"/>
      <c r="HL178" s="73"/>
      <c r="HM178" s="73"/>
      <c r="HN178" s="73"/>
      <c r="HO178" s="73"/>
      <c r="HP178" s="73"/>
      <c r="HQ178" s="73"/>
      <c r="HR178" s="73"/>
      <c r="HS178" s="73"/>
      <c r="HT178" s="73"/>
    </row>
    <row r="179" spans="1:228" s="2" customFormat="1" ht="15">
      <c r="A179" s="75"/>
      <c r="B179" s="334"/>
      <c r="C179" s="334"/>
      <c r="D179" s="334"/>
      <c r="E179" s="334"/>
      <c r="F179" s="334"/>
      <c r="G179" s="334"/>
      <c r="H179" s="334"/>
      <c r="I179" s="334"/>
      <c r="J179" s="334"/>
      <c r="K179" s="334"/>
      <c r="L179" s="334"/>
      <c r="M179" s="334"/>
      <c r="N179" s="127"/>
      <c r="O179" s="127"/>
      <c r="P179" s="327"/>
      <c r="Q179" s="327"/>
      <c r="R179" s="328"/>
      <c r="S179" s="324"/>
      <c r="T179" s="324"/>
      <c r="U179" s="324"/>
      <c r="V179" s="324"/>
      <c r="W179" s="324"/>
      <c r="X179" s="324"/>
      <c r="Y179" s="324"/>
      <c r="Z179" s="324"/>
      <c r="AA179" s="324"/>
      <c r="AB179" s="324"/>
      <c r="AC179" s="324"/>
      <c r="AD179" s="324"/>
      <c r="AE179" s="324"/>
      <c r="AF179" s="324"/>
      <c r="AG179" s="324"/>
      <c r="AH179" s="324"/>
      <c r="AI179" s="324"/>
      <c r="AJ179" s="324"/>
      <c r="AK179" s="324"/>
      <c r="AL179" s="324"/>
      <c r="AM179" s="324"/>
      <c r="AN179" s="324"/>
      <c r="AO179" s="324"/>
      <c r="AP179" s="324"/>
      <c r="AQ179" s="324"/>
      <c r="AR179" s="324"/>
      <c r="AS179" s="324"/>
      <c r="AT179" s="324"/>
      <c r="AU179" s="324"/>
      <c r="AV179" s="324"/>
      <c r="AW179" s="324"/>
      <c r="AX179" s="324"/>
      <c r="AY179" s="324"/>
      <c r="AZ179" s="324"/>
      <c r="BA179" s="324"/>
      <c r="BB179" s="324"/>
      <c r="BC179" s="324"/>
      <c r="BD179" s="324"/>
      <c r="BE179" s="324"/>
      <c r="BF179" s="324"/>
      <c r="BG179" s="324"/>
      <c r="BH179" s="324"/>
      <c r="BI179" s="324"/>
      <c r="BJ179" s="324"/>
      <c r="BK179" s="324"/>
      <c r="BL179" s="324"/>
      <c r="BM179" s="324"/>
      <c r="BN179" s="324"/>
      <c r="BO179" s="324"/>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295"/>
      <c r="DC179" s="295"/>
      <c r="DD179" s="295"/>
      <c r="DE179" s="295"/>
      <c r="DF179" s="295"/>
      <c r="DG179" s="295"/>
      <c r="DH179" s="295"/>
      <c r="DI179" s="295"/>
      <c r="DJ179" s="295"/>
      <c r="DK179" s="295"/>
      <c r="DL179" s="295"/>
      <c r="DM179" s="295"/>
      <c r="DN179" s="295"/>
      <c r="DO179" s="295"/>
      <c r="DP179" s="295"/>
      <c r="DQ179" s="295"/>
      <c r="DR179" s="295"/>
      <c r="DS179" s="295"/>
      <c r="DT179" s="295"/>
      <c r="DU179" s="295"/>
      <c r="DV179" s="295"/>
      <c r="DW179" s="295"/>
      <c r="DX179" s="295"/>
      <c r="DY179" s="295"/>
      <c r="DZ179" s="295"/>
      <c r="EA179" s="295"/>
      <c r="EB179" s="295"/>
      <c r="EC179" s="295"/>
      <c r="ED179" s="295"/>
      <c r="EE179" s="295"/>
      <c r="EF179" s="295"/>
      <c r="EG179" s="295"/>
      <c r="EH179" s="295"/>
      <c r="EI179" s="295"/>
      <c r="EJ179" s="295"/>
      <c r="EK179" s="295"/>
      <c r="EL179" s="295"/>
      <c r="EM179" s="295"/>
      <c r="EN179" s="295"/>
      <c r="EO179" s="295"/>
      <c r="EP179" s="295"/>
      <c r="EQ179" s="295"/>
      <c r="ER179" s="295"/>
      <c r="ES179" s="295"/>
      <c r="ET179" s="295"/>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c r="GE179" s="73"/>
      <c r="GF179" s="73"/>
      <c r="GG179" s="73"/>
      <c r="GH179" s="73"/>
      <c r="GI179" s="73"/>
      <c r="GJ179" s="73"/>
      <c r="GK179" s="73"/>
      <c r="GL179" s="73"/>
      <c r="GM179" s="73"/>
      <c r="GN179" s="73"/>
      <c r="GO179" s="73"/>
      <c r="GP179" s="73"/>
      <c r="GQ179" s="73"/>
      <c r="GR179" s="73"/>
      <c r="GS179" s="73"/>
      <c r="GT179" s="73"/>
      <c r="GU179" s="73"/>
      <c r="GV179" s="73"/>
      <c r="GW179" s="73"/>
      <c r="GX179" s="73"/>
      <c r="GY179" s="73"/>
      <c r="GZ179" s="73"/>
      <c r="HA179" s="73"/>
      <c r="HB179" s="73"/>
      <c r="HC179" s="73"/>
      <c r="HD179" s="73"/>
      <c r="HE179" s="73"/>
      <c r="HF179" s="73"/>
      <c r="HG179" s="73"/>
      <c r="HH179" s="73"/>
      <c r="HI179" s="73"/>
      <c r="HJ179" s="73"/>
      <c r="HK179" s="73"/>
      <c r="HL179" s="73"/>
      <c r="HM179" s="73"/>
      <c r="HN179" s="73"/>
      <c r="HO179" s="73"/>
      <c r="HP179" s="73"/>
      <c r="HQ179" s="73"/>
      <c r="HR179" s="73"/>
      <c r="HS179" s="73"/>
      <c r="HT179" s="73"/>
    </row>
    <row r="180" spans="1:228" s="2" customFormat="1" ht="15">
      <c r="A180" s="75" t="s">
        <v>105</v>
      </c>
      <c r="B180" s="334"/>
      <c r="C180" s="334"/>
      <c r="D180" s="334"/>
      <c r="E180" s="334"/>
      <c r="F180" s="334"/>
      <c r="G180" s="334"/>
      <c r="H180" s="334"/>
      <c r="I180" s="334"/>
      <c r="J180" s="334"/>
      <c r="K180" s="334"/>
      <c r="L180" s="334"/>
      <c r="M180" s="334"/>
      <c r="N180" s="127"/>
      <c r="O180" s="127"/>
      <c r="P180" s="327"/>
      <c r="Q180" s="327"/>
      <c r="R180" s="328"/>
      <c r="S180" s="324"/>
      <c r="T180" s="324"/>
      <c r="U180" s="324"/>
      <c r="V180" s="324"/>
      <c r="W180" s="324"/>
      <c r="X180" s="324"/>
      <c r="Y180" s="324"/>
      <c r="Z180" s="324"/>
      <c r="AA180" s="324"/>
      <c r="AB180" s="324"/>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4"/>
      <c r="AY180" s="324"/>
      <c r="AZ180" s="324"/>
      <c r="BA180" s="324"/>
      <c r="BB180" s="324"/>
      <c r="BC180" s="324"/>
      <c r="BD180" s="324"/>
      <c r="BE180" s="324"/>
      <c r="BF180" s="324"/>
      <c r="BG180" s="324"/>
      <c r="BH180" s="324"/>
      <c r="BI180" s="324"/>
      <c r="BJ180" s="324"/>
      <c r="BK180" s="324"/>
      <c r="BL180" s="324"/>
      <c r="BM180" s="324"/>
      <c r="BN180" s="324"/>
      <c r="BO180" s="324"/>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295"/>
      <c r="DC180" s="295"/>
      <c r="DD180" s="295"/>
      <c r="DE180" s="295"/>
      <c r="DF180" s="295"/>
      <c r="DG180" s="295"/>
      <c r="DH180" s="295"/>
      <c r="DI180" s="295"/>
      <c r="DJ180" s="295"/>
      <c r="DK180" s="295"/>
      <c r="DL180" s="295"/>
      <c r="DM180" s="295"/>
      <c r="DN180" s="295"/>
      <c r="DO180" s="295"/>
      <c r="DP180" s="295"/>
      <c r="DQ180" s="295"/>
      <c r="DR180" s="295"/>
      <c r="DS180" s="295"/>
      <c r="DT180" s="295"/>
      <c r="DU180" s="295"/>
      <c r="DV180" s="295"/>
      <c r="DW180" s="295"/>
      <c r="DX180" s="295"/>
      <c r="DY180" s="295"/>
      <c r="DZ180" s="295"/>
      <c r="EA180" s="295"/>
      <c r="EB180" s="295"/>
      <c r="EC180" s="295"/>
      <c r="ED180" s="295"/>
      <c r="EE180" s="295"/>
      <c r="EF180" s="295"/>
      <c r="EG180" s="295"/>
      <c r="EH180" s="295"/>
      <c r="EI180" s="295"/>
      <c r="EJ180" s="295"/>
      <c r="EK180" s="295"/>
      <c r="EL180" s="295"/>
      <c r="EM180" s="295"/>
      <c r="EN180" s="295"/>
      <c r="EO180" s="295"/>
      <c r="EP180" s="295"/>
      <c r="EQ180" s="295"/>
      <c r="ER180" s="295"/>
      <c r="ES180" s="295"/>
      <c r="ET180" s="295"/>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c r="GE180" s="73"/>
      <c r="GF180" s="73"/>
      <c r="GG180" s="73"/>
      <c r="GH180" s="73"/>
      <c r="GI180" s="73"/>
      <c r="GJ180" s="73"/>
      <c r="GK180" s="73"/>
      <c r="GL180" s="73"/>
      <c r="GM180" s="73"/>
      <c r="GN180" s="73"/>
      <c r="GO180" s="73"/>
      <c r="GP180" s="73"/>
      <c r="GQ180" s="73"/>
      <c r="GR180" s="73"/>
      <c r="GS180" s="73"/>
      <c r="GT180" s="73"/>
      <c r="GU180" s="73"/>
      <c r="GV180" s="73"/>
      <c r="GW180" s="73"/>
      <c r="GX180" s="73"/>
      <c r="GY180" s="73"/>
      <c r="GZ180" s="73"/>
      <c r="HA180" s="73"/>
      <c r="HB180" s="73"/>
      <c r="HC180" s="73"/>
      <c r="HD180" s="73"/>
      <c r="HE180" s="73"/>
      <c r="HF180" s="73"/>
      <c r="HG180" s="73"/>
      <c r="HH180" s="73"/>
      <c r="HI180" s="73"/>
      <c r="HJ180" s="73"/>
      <c r="HK180" s="73"/>
      <c r="HL180" s="73"/>
      <c r="HM180" s="73"/>
      <c r="HN180" s="73"/>
      <c r="HO180" s="73"/>
      <c r="HP180" s="73"/>
      <c r="HQ180" s="73"/>
      <c r="HR180" s="73"/>
      <c r="HS180" s="73"/>
      <c r="HT180" s="73"/>
    </row>
    <row r="181" spans="1:228" s="2" customFormat="1" ht="15">
      <c r="A181" s="75"/>
      <c r="B181" s="334"/>
      <c r="C181" s="334"/>
      <c r="D181" s="334"/>
      <c r="E181" s="334"/>
      <c r="F181" s="334"/>
      <c r="G181" s="334"/>
      <c r="H181" s="334"/>
      <c r="I181" s="334"/>
      <c r="J181" s="334"/>
      <c r="K181" s="334"/>
      <c r="L181" s="334"/>
      <c r="M181" s="334"/>
      <c r="N181" s="127"/>
      <c r="O181" s="127"/>
      <c r="P181" s="327"/>
      <c r="Q181" s="327"/>
      <c r="R181" s="328"/>
      <c r="S181" s="324"/>
      <c r="T181" s="324"/>
      <c r="U181" s="324"/>
      <c r="V181" s="324"/>
      <c r="W181" s="324"/>
      <c r="X181" s="324"/>
      <c r="Y181" s="324"/>
      <c r="Z181" s="324"/>
      <c r="AA181" s="324"/>
      <c r="AB181" s="324"/>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4"/>
      <c r="AY181" s="324"/>
      <c r="AZ181" s="324"/>
      <c r="BA181" s="324"/>
      <c r="BB181" s="324"/>
      <c r="BC181" s="324"/>
      <c r="BD181" s="324"/>
      <c r="BE181" s="324"/>
      <c r="BF181" s="324"/>
      <c r="BG181" s="324"/>
      <c r="BH181" s="324"/>
      <c r="BI181" s="324"/>
      <c r="BJ181" s="324"/>
      <c r="BK181" s="324"/>
      <c r="BL181" s="324"/>
      <c r="BM181" s="324"/>
      <c r="BN181" s="324"/>
      <c r="BO181" s="302"/>
      <c r="BP181" s="301"/>
      <c r="BQ181" s="301"/>
      <c r="BR181" s="301"/>
      <c r="BS181" s="301"/>
      <c r="BT181" s="301"/>
      <c r="BU181" s="301"/>
      <c r="BV181" s="301"/>
      <c r="BW181" s="301"/>
      <c r="BX181" s="301"/>
      <c r="BY181" s="301"/>
      <c r="BZ181" s="301"/>
      <c r="CA181" s="128"/>
      <c r="CB181" s="128"/>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B181" s="295"/>
      <c r="DC181" s="295"/>
      <c r="DD181" s="295"/>
      <c r="DE181" s="295"/>
      <c r="DF181" s="295"/>
      <c r="DG181" s="295"/>
      <c r="DH181" s="295"/>
      <c r="DI181" s="295"/>
      <c r="DJ181" s="295"/>
      <c r="DK181" s="295"/>
      <c r="DL181" s="295"/>
      <c r="DM181" s="295"/>
      <c r="DN181" s="295"/>
      <c r="DO181" s="295"/>
      <c r="DP181" s="295"/>
      <c r="DQ181" s="295"/>
      <c r="DR181" s="295"/>
      <c r="DS181" s="295"/>
      <c r="DT181" s="295"/>
      <c r="DU181" s="295"/>
      <c r="DV181" s="295"/>
      <c r="DW181" s="295"/>
      <c r="DX181" s="295"/>
      <c r="DY181" s="295"/>
      <c r="DZ181" s="295"/>
      <c r="EA181" s="295"/>
      <c r="EB181" s="295"/>
      <c r="EC181" s="295"/>
      <c r="ED181" s="295"/>
      <c r="EE181" s="295"/>
      <c r="EF181" s="295"/>
      <c r="EG181" s="295"/>
      <c r="EH181" s="295"/>
      <c r="EI181" s="295"/>
      <c r="EJ181" s="295"/>
      <c r="EK181" s="295"/>
      <c r="EL181" s="295"/>
      <c r="EM181" s="295"/>
      <c r="EN181" s="295"/>
      <c r="EO181" s="295"/>
      <c r="EP181" s="295"/>
      <c r="EQ181" s="295"/>
      <c r="ER181" s="295"/>
      <c r="ES181" s="295"/>
      <c r="ET181" s="295"/>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c r="GC181" s="73"/>
      <c r="GD181" s="73"/>
      <c r="GE181" s="73"/>
      <c r="GF181" s="73"/>
      <c r="GG181" s="73"/>
      <c r="GH181" s="73"/>
      <c r="GI181" s="73"/>
      <c r="GJ181" s="73"/>
      <c r="GK181" s="73"/>
      <c r="GL181" s="73"/>
      <c r="GM181" s="73"/>
      <c r="GN181" s="73"/>
      <c r="GO181" s="73"/>
      <c r="GP181" s="73"/>
      <c r="GQ181" s="73"/>
      <c r="GR181" s="73"/>
      <c r="GS181" s="73"/>
      <c r="GT181" s="73"/>
      <c r="GU181" s="73"/>
      <c r="GV181" s="73"/>
      <c r="GW181" s="73"/>
      <c r="GX181" s="73"/>
      <c r="GY181" s="73"/>
      <c r="GZ181" s="73"/>
      <c r="HA181" s="73"/>
      <c r="HB181" s="73"/>
      <c r="HC181" s="73"/>
      <c r="HD181" s="73"/>
      <c r="HE181" s="73"/>
      <c r="HF181" s="73"/>
      <c r="HG181" s="73"/>
      <c r="HH181" s="73"/>
      <c r="HI181" s="73"/>
      <c r="HJ181" s="73"/>
      <c r="HK181" s="73"/>
      <c r="HL181" s="73"/>
      <c r="HM181" s="73"/>
      <c r="HN181" s="73"/>
      <c r="HO181" s="73"/>
      <c r="HP181" s="73"/>
      <c r="HQ181" s="73"/>
      <c r="HR181" s="73"/>
      <c r="HS181" s="73"/>
      <c r="HT181" s="73"/>
    </row>
    <row r="182" spans="1:228" s="2" customFormat="1" ht="15">
      <c r="A182" s="75"/>
      <c r="B182" s="334"/>
      <c r="C182" s="334"/>
      <c r="D182" s="334"/>
      <c r="E182" s="334"/>
      <c r="F182" s="334"/>
      <c r="G182" s="334"/>
      <c r="H182" s="334"/>
      <c r="I182" s="334"/>
      <c r="J182" s="334"/>
      <c r="K182" s="334"/>
      <c r="L182" s="334"/>
      <c r="M182" s="334"/>
      <c r="N182" s="127"/>
      <c r="O182" s="127"/>
      <c r="P182" s="327"/>
      <c r="Q182" s="327"/>
      <c r="R182" s="328"/>
      <c r="S182" s="324"/>
      <c r="T182" s="324"/>
      <c r="U182" s="324"/>
      <c r="V182" s="324"/>
      <c r="W182" s="324"/>
      <c r="X182" s="324"/>
      <c r="Y182" s="324"/>
      <c r="Z182" s="324"/>
      <c r="AA182" s="324"/>
      <c r="AB182" s="324"/>
      <c r="AC182" s="324"/>
      <c r="AD182" s="324"/>
      <c r="AE182" s="324"/>
      <c r="AF182" s="324"/>
      <c r="AG182" s="324"/>
      <c r="AH182" s="324"/>
      <c r="AI182" s="324"/>
      <c r="AJ182" s="324"/>
      <c r="AK182" s="324"/>
      <c r="AL182" s="324"/>
      <c r="AM182" s="324"/>
      <c r="AN182" s="324"/>
      <c r="AO182" s="324"/>
      <c r="AP182" s="324"/>
      <c r="AQ182" s="324"/>
      <c r="AR182" s="324"/>
      <c r="AS182" s="324"/>
      <c r="AT182" s="324"/>
      <c r="AU182" s="324"/>
      <c r="AV182" s="324"/>
      <c r="AW182" s="324"/>
      <c r="AX182" s="324"/>
      <c r="AY182" s="324"/>
      <c r="AZ182" s="324"/>
      <c r="BA182" s="324"/>
      <c r="BB182" s="324"/>
      <c r="BC182" s="324"/>
      <c r="BD182" s="324"/>
      <c r="BE182" s="324"/>
      <c r="BF182" s="324"/>
      <c r="BG182" s="324"/>
      <c r="BH182" s="324"/>
      <c r="BI182" s="324"/>
      <c r="BJ182" s="324"/>
      <c r="BK182" s="324"/>
      <c r="BL182" s="324"/>
      <c r="BM182" s="324"/>
      <c r="BN182" s="324"/>
      <c r="BO182" s="302"/>
      <c r="BP182" s="301"/>
      <c r="BQ182" s="301"/>
      <c r="BR182" s="301"/>
      <c r="BS182" s="301"/>
      <c r="BT182" s="301"/>
      <c r="BU182" s="301"/>
      <c r="BV182" s="301"/>
      <c r="BW182" s="301"/>
      <c r="BX182" s="301"/>
      <c r="BY182" s="301"/>
      <c r="BZ182" s="301"/>
      <c r="CA182" s="128"/>
      <c r="CB182" s="128"/>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B182" s="295"/>
      <c r="DC182" s="295"/>
      <c r="DD182" s="295"/>
      <c r="DE182" s="295"/>
      <c r="DF182" s="295"/>
      <c r="DG182" s="295"/>
      <c r="DH182" s="295"/>
      <c r="DI182" s="295"/>
      <c r="DJ182" s="295"/>
      <c r="DK182" s="295"/>
      <c r="DL182" s="295"/>
      <c r="DM182" s="295"/>
      <c r="DN182" s="295"/>
      <c r="DO182" s="295"/>
      <c r="DP182" s="295"/>
      <c r="DQ182" s="295"/>
      <c r="DR182" s="295"/>
      <c r="DS182" s="295"/>
      <c r="DT182" s="295"/>
      <c r="DU182" s="295"/>
      <c r="DV182" s="295"/>
      <c r="DW182" s="295"/>
      <c r="DX182" s="295"/>
      <c r="DY182" s="295"/>
      <c r="DZ182" s="295"/>
      <c r="EA182" s="295"/>
      <c r="EB182" s="295"/>
      <c r="EC182" s="295"/>
      <c r="ED182" s="295"/>
      <c r="EE182" s="295"/>
      <c r="EF182" s="295"/>
      <c r="EG182" s="295"/>
      <c r="EH182" s="295"/>
      <c r="EI182" s="295"/>
      <c r="EJ182" s="295"/>
      <c r="EK182" s="295"/>
      <c r="EL182" s="295"/>
      <c r="EM182" s="295"/>
      <c r="EN182" s="295"/>
      <c r="EO182" s="295"/>
      <c r="EP182" s="295"/>
      <c r="EQ182" s="295"/>
      <c r="ER182" s="295"/>
      <c r="ES182" s="295"/>
      <c r="ET182" s="295"/>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c r="HA182" s="73"/>
      <c r="HB182" s="73"/>
      <c r="HC182" s="73"/>
      <c r="HD182" s="73"/>
      <c r="HE182" s="73"/>
      <c r="HF182" s="73"/>
      <c r="HG182" s="73"/>
      <c r="HH182" s="73"/>
      <c r="HI182" s="73"/>
      <c r="HJ182" s="73"/>
      <c r="HK182" s="73"/>
      <c r="HL182" s="73"/>
      <c r="HM182" s="73"/>
      <c r="HN182" s="73"/>
      <c r="HO182" s="73"/>
      <c r="HP182" s="73"/>
      <c r="HQ182" s="73"/>
      <c r="HR182" s="73"/>
      <c r="HS182" s="73"/>
      <c r="HT182" s="73"/>
    </row>
    <row r="183" spans="1:228" s="2" customFormat="1" ht="15">
      <c r="A183" s="75"/>
      <c r="B183" s="334"/>
      <c r="C183" s="334"/>
      <c r="D183" s="334"/>
      <c r="E183" s="334"/>
      <c r="F183" s="334"/>
      <c r="G183" s="334"/>
      <c r="H183" s="334"/>
      <c r="I183" s="334"/>
      <c r="J183" s="334"/>
      <c r="K183" s="334"/>
      <c r="L183" s="334"/>
      <c r="M183" s="334"/>
      <c r="N183" s="127"/>
      <c r="O183" s="127"/>
      <c r="P183" s="327"/>
      <c r="Q183" s="327"/>
      <c r="R183" s="328"/>
      <c r="S183" s="324"/>
      <c r="T183" s="324"/>
      <c r="U183" s="324"/>
      <c r="V183" s="324"/>
      <c r="W183" s="324"/>
      <c r="X183" s="324"/>
      <c r="Y183" s="324"/>
      <c r="Z183" s="324"/>
      <c r="AA183" s="324"/>
      <c r="AB183" s="324"/>
      <c r="AC183" s="324"/>
      <c r="AD183" s="324"/>
      <c r="AE183" s="324"/>
      <c r="AF183" s="324"/>
      <c r="AG183" s="324"/>
      <c r="AH183" s="324"/>
      <c r="AI183" s="324"/>
      <c r="AJ183" s="324"/>
      <c r="AK183" s="324"/>
      <c r="AL183" s="324"/>
      <c r="AM183" s="324"/>
      <c r="AN183" s="324"/>
      <c r="AO183" s="324"/>
      <c r="AP183" s="324"/>
      <c r="AQ183" s="324"/>
      <c r="AR183" s="324"/>
      <c r="AS183" s="324"/>
      <c r="AT183" s="324"/>
      <c r="AU183" s="324"/>
      <c r="AV183" s="324"/>
      <c r="AW183" s="324"/>
      <c r="AX183" s="324"/>
      <c r="AY183" s="324"/>
      <c r="AZ183" s="324"/>
      <c r="BA183" s="324"/>
      <c r="BB183" s="324"/>
      <c r="BC183" s="324"/>
      <c r="BD183" s="324"/>
      <c r="BE183" s="324"/>
      <c r="BF183" s="324"/>
      <c r="BG183" s="324"/>
      <c r="BH183" s="324"/>
      <c r="BI183" s="324"/>
      <c r="BJ183" s="324"/>
      <c r="BK183" s="324"/>
      <c r="BL183" s="324"/>
      <c r="BM183" s="324"/>
      <c r="BN183" s="324"/>
      <c r="BO183" s="302"/>
      <c r="BP183" s="301"/>
      <c r="BQ183" s="301"/>
      <c r="BR183" s="301"/>
      <c r="BS183" s="301"/>
      <c r="BT183" s="301"/>
      <c r="BU183" s="301"/>
      <c r="BV183" s="301"/>
      <c r="BW183" s="301"/>
      <c r="BX183" s="301"/>
      <c r="BY183" s="301"/>
      <c r="BZ183" s="301"/>
      <c r="CA183" s="128"/>
      <c r="CB183" s="128"/>
      <c r="CC183" s="128"/>
      <c r="CD183" s="128"/>
      <c r="CE183" s="128"/>
      <c r="CF183" s="128"/>
      <c r="CG183" s="128"/>
      <c r="CH183" s="128"/>
      <c r="CI183" s="128"/>
      <c r="CJ183" s="128"/>
      <c r="CK183" s="128"/>
      <c r="CL183" s="128"/>
      <c r="CM183" s="128"/>
      <c r="CN183" s="128"/>
      <c r="CO183" s="128"/>
      <c r="CP183" s="128"/>
      <c r="CQ183" s="128"/>
      <c r="CR183" s="128"/>
      <c r="CS183" s="128"/>
      <c r="CT183" s="128"/>
      <c r="CU183" s="128"/>
      <c r="CV183" s="128"/>
      <c r="CW183" s="128"/>
      <c r="CX183" s="128"/>
      <c r="CY183" s="128"/>
      <c r="CZ183" s="128"/>
      <c r="DA183" s="128"/>
      <c r="DB183" s="295"/>
      <c r="DC183" s="295"/>
      <c r="DD183" s="295"/>
      <c r="DE183" s="295"/>
      <c r="DF183" s="295"/>
      <c r="DG183" s="295"/>
      <c r="DH183" s="295"/>
      <c r="DI183" s="295"/>
      <c r="DJ183" s="295"/>
      <c r="DK183" s="295"/>
      <c r="DL183" s="295"/>
      <c r="DM183" s="295"/>
      <c r="DN183" s="295"/>
      <c r="DO183" s="295"/>
      <c r="DP183" s="295"/>
      <c r="DQ183" s="295"/>
      <c r="DR183" s="295"/>
      <c r="DS183" s="295"/>
      <c r="DT183" s="295"/>
      <c r="DU183" s="295"/>
      <c r="DV183" s="295"/>
      <c r="DW183" s="295"/>
      <c r="DX183" s="295"/>
      <c r="DY183" s="295"/>
      <c r="DZ183" s="295"/>
      <c r="EA183" s="295"/>
      <c r="EB183" s="295"/>
      <c r="EC183" s="295"/>
      <c r="ED183" s="295"/>
      <c r="EE183" s="295"/>
      <c r="EF183" s="295"/>
      <c r="EG183" s="295"/>
      <c r="EH183" s="295"/>
      <c r="EI183" s="295"/>
      <c r="EJ183" s="295"/>
      <c r="EK183" s="295"/>
      <c r="EL183" s="295"/>
      <c r="EM183" s="295"/>
      <c r="EN183" s="295"/>
      <c r="EO183" s="295"/>
      <c r="EP183" s="295"/>
      <c r="EQ183" s="295"/>
      <c r="ER183" s="295"/>
      <c r="ES183" s="295"/>
      <c r="ET183" s="295"/>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row>
    <row r="184" spans="1:228" s="2" customFormat="1" ht="15">
      <c r="A184" s="75" t="s">
        <v>106</v>
      </c>
      <c r="B184" s="334"/>
      <c r="C184" s="334"/>
      <c r="D184" s="334"/>
      <c r="E184" s="334"/>
      <c r="F184" s="334"/>
      <c r="G184" s="334"/>
      <c r="H184" s="334"/>
      <c r="I184" s="334"/>
      <c r="J184" s="334"/>
      <c r="K184" s="334"/>
      <c r="L184" s="334"/>
      <c r="M184" s="334"/>
      <c r="N184" s="127"/>
      <c r="O184" s="127"/>
      <c r="P184" s="327"/>
      <c r="Q184" s="327"/>
      <c r="R184" s="328"/>
      <c r="S184" s="324"/>
      <c r="T184" s="324"/>
      <c r="U184" s="324"/>
      <c r="V184" s="324"/>
      <c r="W184" s="324"/>
      <c r="X184" s="324"/>
      <c r="Y184" s="324"/>
      <c r="Z184" s="324"/>
      <c r="AA184" s="324"/>
      <c r="AB184" s="324"/>
      <c r="AC184" s="324"/>
      <c r="AD184" s="324"/>
      <c r="AE184" s="324"/>
      <c r="AF184" s="324"/>
      <c r="AG184" s="324"/>
      <c r="AH184" s="324"/>
      <c r="AI184" s="324"/>
      <c r="AJ184" s="324"/>
      <c r="AK184" s="324"/>
      <c r="AL184" s="324"/>
      <c r="AM184" s="324"/>
      <c r="AN184" s="324"/>
      <c r="AO184" s="324"/>
      <c r="AP184" s="324"/>
      <c r="AQ184" s="324"/>
      <c r="AR184" s="324"/>
      <c r="AS184" s="324"/>
      <c r="AT184" s="324"/>
      <c r="AU184" s="324"/>
      <c r="AV184" s="324"/>
      <c r="AW184" s="324"/>
      <c r="AX184" s="324"/>
      <c r="AY184" s="324"/>
      <c r="AZ184" s="324"/>
      <c r="BA184" s="324"/>
      <c r="BB184" s="324"/>
      <c r="BC184" s="324"/>
      <c r="BD184" s="324"/>
      <c r="BE184" s="324"/>
      <c r="BF184" s="324"/>
      <c r="BG184" s="324"/>
      <c r="BH184" s="324"/>
      <c r="BI184" s="324"/>
      <c r="BJ184" s="324"/>
      <c r="BK184" s="324"/>
      <c r="BL184" s="324"/>
      <c r="BM184" s="324"/>
      <c r="BN184" s="324"/>
      <c r="BO184" s="302"/>
      <c r="BP184" s="301"/>
      <c r="BQ184" s="301"/>
      <c r="BR184" s="301"/>
      <c r="BS184" s="301"/>
      <c r="BT184" s="301"/>
      <c r="BU184" s="301"/>
      <c r="BV184" s="301"/>
      <c r="BW184" s="301"/>
      <c r="BX184" s="301"/>
      <c r="BY184" s="301"/>
      <c r="BZ184" s="301"/>
      <c r="CA184" s="128"/>
      <c r="CB184" s="128"/>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B184" s="295"/>
      <c r="DC184" s="295"/>
      <c r="DD184" s="295"/>
      <c r="DE184" s="295"/>
      <c r="DF184" s="295"/>
      <c r="DG184" s="295"/>
      <c r="DH184" s="295"/>
      <c r="DI184" s="295"/>
      <c r="DJ184" s="295"/>
      <c r="DK184" s="295"/>
      <c r="DL184" s="295"/>
      <c r="DM184" s="295"/>
      <c r="DN184" s="295"/>
      <c r="DO184" s="295"/>
      <c r="DP184" s="295"/>
      <c r="DQ184" s="295"/>
      <c r="DR184" s="295"/>
      <c r="DS184" s="295"/>
      <c r="DT184" s="295"/>
      <c r="DU184" s="295"/>
      <c r="DV184" s="295"/>
      <c r="DW184" s="295"/>
      <c r="DX184" s="295"/>
      <c r="DY184" s="295"/>
      <c r="DZ184" s="295"/>
      <c r="EA184" s="295"/>
      <c r="EB184" s="295"/>
      <c r="EC184" s="295"/>
      <c r="ED184" s="295"/>
      <c r="EE184" s="295"/>
      <c r="EF184" s="295"/>
      <c r="EG184" s="295"/>
      <c r="EH184" s="295"/>
      <c r="EI184" s="295"/>
      <c r="EJ184" s="295"/>
      <c r="EK184" s="295"/>
      <c r="EL184" s="295"/>
      <c r="EM184" s="295"/>
      <c r="EN184" s="295"/>
      <c r="EO184" s="295"/>
      <c r="EP184" s="295"/>
      <c r="EQ184" s="295"/>
      <c r="ER184" s="295"/>
      <c r="ES184" s="295"/>
      <c r="ET184" s="295"/>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c r="HA184" s="73"/>
      <c r="HB184" s="73"/>
      <c r="HC184" s="73"/>
      <c r="HD184" s="73"/>
      <c r="HE184" s="73"/>
      <c r="HF184" s="73"/>
      <c r="HG184" s="73"/>
      <c r="HH184" s="73"/>
      <c r="HI184" s="73"/>
      <c r="HJ184" s="73"/>
      <c r="HK184" s="73"/>
      <c r="HL184" s="73"/>
      <c r="HM184" s="73"/>
      <c r="HN184" s="73"/>
      <c r="HO184" s="73"/>
      <c r="HP184" s="73"/>
      <c r="HQ184" s="73"/>
      <c r="HR184" s="73"/>
      <c r="HS184" s="73"/>
      <c r="HT184" s="73"/>
    </row>
    <row r="185" spans="1:228" s="2" customFormat="1" ht="15">
      <c r="A185" s="75"/>
      <c r="B185" s="334"/>
      <c r="C185" s="334"/>
      <c r="D185" s="334"/>
      <c r="E185" s="334"/>
      <c r="F185" s="334"/>
      <c r="G185" s="334"/>
      <c r="H185" s="334"/>
      <c r="I185" s="334"/>
      <c r="J185" s="334"/>
      <c r="K185" s="334"/>
      <c r="L185" s="334"/>
      <c r="M185" s="334"/>
      <c r="N185" s="127"/>
      <c r="O185" s="127"/>
      <c r="P185" s="327"/>
      <c r="Q185" s="327"/>
      <c r="R185" s="328"/>
      <c r="S185" s="324"/>
      <c r="T185" s="324"/>
      <c r="U185" s="324"/>
      <c r="V185" s="324"/>
      <c r="W185" s="324"/>
      <c r="X185" s="324"/>
      <c r="Y185" s="324"/>
      <c r="Z185" s="324"/>
      <c r="AA185" s="324"/>
      <c r="AB185" s="324"/>
      <c r="AC185" s="324"/>
      <c r="AD185" s="324"/>
      <c r="AE185" s="324"/>
      <c r="AF185" s="324"/>
      <c r="AG185" s="324"/>
      <c r="AH185" s="324"/>
      <c r="AI185" s="324"/>
      <c r="AJ185" s="324"/>
      <c r="AK185" s="324"/>
      <c r="AL185" s="324"/>
      <c r="AM185" s="324"/>
      <c r="AN185" s="324"/>
      <c r="AO185" s="324"/>
      <c r="AP185" s="324"/>
      <c r="AQ185" s="324"/>
      <c r="AR185" s="324"/>
      <c r="AS185" s="324"/>
      <c r="AT185" s="324"/>
      <c r="AU185" s="324"/>
      <c r="AV185" s="324"/>
      <c r="AW185" s="324"/>
      <c r="AX185" s="324"/>
      <c r="AY185" s="324"/>
      <c r="AZ185" s="324"/>
      <c r="BA185" s="324"/>
      <c r="BB185" s="324"/>
      <c r="BC185" s="324"/>
      <c r="BD185" s="324"/>
      <c r="BE185" s="324"/>
      <c r="BF185" s="324"/>
      <c r="BG185" s="324"/>
      <c r="BH185" s="324"/>
      <c r="BI185" s="324"/>
      <c r="BJ185" s="324"/>
      <c r="BK185" s="324"/>
      <c r="BL185" s="324"/>
      <c r="BM185" s="324"/>
      <c r="BN185" s="324"/>
      <c r="BO185" s="302"/>
      <c r="BP185" s="301"/>
      <c r="BQ185" s="301"/>
      <c r="BR185" s="301"/>
      <c r="BS185" s="301"/>
      <c r="BT185" s="301"/>
      <c r="BU185" s="301"/>
      <c r="BV185" s="301"/>
      <c r="BW185" s="301"/>
      <c r="BX185" s="301"/>
      <c r="BY185" s="301"/>
      <c r="BZ185" s="301"/>
      <c r="CA185" s="128"/>
      <c r="CB185" s="128"/>
      <c r="CC185" s="128"/>
      <c r="CD185" s="128"/>
      <c r="CE185" s="128"/>
      <c r="CF185" s="128"/>
      <c r="CG185" s="128"/>
      <c r="CH185" s="128"/>
      <c r="CI185" s="128"/>
      <c r="CJ185" s="128"/>
      <c r="CK185" s="128"/>
      <c r="CL185" s="128"/>
      <c r="CM185" s="128"/>
      <c r="CN185" s="128"/>
      <c r="CO185" s="128"/>
      <c r="CP185" s="128"/>
      <c r="CQ185" s="128"/>
      <c r="CR185" s="128"/>
      <c r="CS185" s="128"/>
      <c r="CT185" s="128"/>
      <c r="CU185" s="128"/>
      <c r="CV185" s="128"/>
      <c r="CW185" s="128"/>
      <c r="CX185" s="128"/>
      <c r="CY185" s="128"/>
      <c r="CZ185" s="128"/>
      <c r="DA185" s="128"/>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c r="EI185" s="295"/>
      <c r="EJ185" s="295"/>
      <c r="EK185" s="295"/>
      <c r="EL185" s="295"/>
      <c r="EM185" s="295"/>
      <c r="EN185" s="295"/>
      <c r="EO185" s="295"/>
      <c r="EP185" s="295"/>
      <c r="EQ185" s="295"/>
      <c r="ER185" s="295"/>
      <c r="ES185" s="295"/>
      <c r="ET185" s="295"/>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c r="HA185" s="73"/>
      <c r="HB185" s="73"/>
      <c r="HC185" s="73"/>
      <c r="HD185" s="73"/>
      <c r="HE185" s="73"/>
      <c r="HF185" s="73"/>
      <c r="HG185" s="73"/>
      <c r="HH185" s="73"/>
      <c r="HI185" s="73"/>
      <c r="HJ185" s="73"/>
      <c r="HK185" s="73"/>
      <c r="HL185" s="73"/>
      <c r="HM185" s="73"/>
      <c r="HN185" s="73"/>
      <c r="HO185" s="73"/>
      <c r="HP185" s="73"/>
      <c r="HQ185" s="73"/>
      <c r="HR185" s="73"/>
      <c r="HS185" s="73"/>
      <c r="HT185" s="73"/>
    </row>
    <row r="186" spans="1:228" s="2" customFormat="1" ht="15">
      <c r="A186" s="75"/>
      <c r="B186" s="334"/>
      <c r="C186" s="334"/>
      <c r="D186" s="334"/>
      <c r="E186" s="334"/>
      <c r="F186" s="334"/>
      <c r="G186" s="334"/>
      <c r="H186" s="334"/>
      <c r="I186" s="334"/>
      <c r="J186" s="334"/>
      <c r="K186" s="334"/>
      <c r="L186" s="334"/>
      <c r="M186" s="334"/>
      <c r="N186" s="127"/>
      <c r="O186" s="127"/>
      <c r="P186" s="327"/>
      <c r="Q186" s="327"/>
      <c r="R186" s="328"/>
      <c r="S186" s="324"/>
      <c r="T186" s="324"/>
      <c r="U186" s="324"/>
      <c r="V186" s="324"/>
      <c r="W186" s="324"/>
      <c r="X186" s="324"/>
      <c r="Y186" s="324"/>
      <c r="Z186" s="324"/>
      <c r="AA186" s="324"/>
      <c r="AB186" s="324"/>
      <c r="AC186" s="324"/>
      <c r="AD186" s="324"/>
      <c r="AE186" s="324"/>
      <c r="AF186" s="324"/>
      <c r="AG186" s="324"/>
      <c r="AH186" s="324"/>
      <c r="AI186" s="324"/>
      <c r="AJ186" s="324"/>
      <c r="AK186" s="324"/>
      <c r="AL186" s="324"/>
      <c r="AM186" s="324"/>
      <c r="AN186" s="324"/>
      <c r="AO186" s="324"/>
      <c r="AP186" s="324"/>
      <c r="AQ186" s="324"/>
      <c r="AR186" s="324"/>
      <c r="AS186" s="324"/>
      <c r="AT186" s="324"/>
      <c r="AU186" s="324"/>
      <c r="AV186" s="324"/>
      <c r="AW186" s="324"/>
      <c r="AX186" s="324"/>
      <c r="AY186" s="324"/>
      <c r="AZ186" s="324"/>
      <c r="BA186" s="324"/>
      <c r="BB186" s="324"/>
      <c r="BC186" s="324"/>
      <c r="BD186" s="324"/>
      <c r="BE186" s="324"/>
      <c r="BF186" s="324"/>
      <c r="BG186" s="324"/>
      <c r="BH186" s="324"/>
      <c r="BI186" s="324"/>
      <c r="BJ186" s="324"/>
      <c r="BK186" s="324"/>
      <c r="BL186" s="324"/>
      <c r="BM186" s="324"/>
      <c r="BN186" s="324"/>
      <c r="BO186" s="302"/>
      <c r="BP186" s="301"/>
      <c r="BQ186" s="301"/>
      <c r="BR186" s="301"/>
      <c r="BS186" s="301"/>
      <c r="BT186" s="301"/>
      <c r="BU186" s="301"/>
      <c r="BV186" s="301"/>
      <c r="BW186" s="301"/>
      <c r="BX186" s="301"/>
      <c r="BY186" s="301"/>
      <c r="BZ186" s="301"/>
      <c r="CA186" s="128"/>
      <c r="CB186" s="128"/>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c r="DB186" s="295"/>
      <c r="DC186" s="295"/>
      <c r="DD186" s="295"/>
      <c r="DE186" s="295"/>
      <c r="DF186" s="295"/>
      <c r="DG186" s="295"/>
      <c r="DH186" s="295"/>
      <c r="DI186" s="295"/>
      <c r="DJ186" s="295"/>
      <c r="DK186" s="295"/>
      <c r="DL186" s="295"/>
      <c r="DM186" s="295"/>
      <c r="DN186" s="295"/>
      <c r="DO186" s="295"/>
      <c r="DP186" s="295"/>
      <c r="DQ186" s="295"/>
      <c r="DR186" s="295"/>
      <c r="DS186" s="295"/>
      <c r="DT186" s="295"/>
      <c r="DU186" s="295"/>
      <c r="DV186" s="295"/>
      <c r="DW186" s="295"/>
      <c r="DX186" s="295"/>
      <c r="DY186" s="295"/>
      <c r="DZ186" s="295"/>
      <c r="EA186" s="295"/>
      <c r="EB186" s="295"/>
      <c r="EC186" s="295"/>
      <c r="ED186" s="295"/>
      <c r="EE186" s="295"/>
      <c r="EF186" s="295"/>
      <c r="EG186" s="295"/>
      <c r="EH186" s="295"/>
      <c r="EI186" s="295"/>
      <c r="EJ186" s="295"/>
      <c r="EK186" s="295"/>
      <c r="EL186" s="295"/>
      <c r="EM186" s="295"/>
      <c r="EN186" s="295"/>
      <c r="EO186" s="295"/>
      <c r="EP186" s="295"/>
      <c r="EQ186" s="295"/>
      <c r="ER186" s="295"/>
      <c r="ES186" s="295"/>
      <c r="ET186" s="295"/>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row>
    <row r="187" spans="1:228" s="2" customFormat="1" ht="15">
      <c r="A187" s="75"/>
      <c r="B187" s="334"/>
      <c r="C187" s="334"/>
      <c r="D187" s="334"/>
      <c r="E187" s="334"/>
      <c r="F187" s="334"/>
      <c r="G187" s="334"/>
      <c r="H187" s="334"/>
      <c r="I187" s="334"/>
      <c r="J187" s="334"/>
      <c r="K187" s="334"/>
      <c r="L187" s="334"/>
      <c r="M187" s="334"/>
      <c r="N187" s="127"/>
      <c r="O187" s="127"/>
      <c r="P187" s="327"/>
      <c r="Q187" s="327"/>
      <c r="R187" s="328"/>
      <c r="S187" s="324"/>
      <c r="T187" s="324"/>
      <c r="U187" s="324"/>
      <c r="V187" s="324"/>
      <c r="W187" s="324"/>
      <c r="X187" s="324"/>
      <c r="Y187" s="324"/>
      <c r="Z187" s="324"/>
      <c r="AA187" s="324"/>
      <c r="AB187" s="324"/>
      <c r="AC187" s="324"/>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4"/>
      <c r="AY187" s="324"/>
      <c r="AZ187" s="324"/>
      <c r="BA187" s="324"/>
      <c r="BB187" s="324"/>
      <c r="BC187" s="324"/>
      <c r="BD187" s="324"/>
      <c r="BE187" s="324"/>
      <c r="BF187" s="324"/>
      <c r="BG187" s="324"/>
      <c r="BH187" s="324"/>
      <c r="BI187" s="324"/>
      <c r="BJ187" s="324"/>
      <c r="BK187" s="324"/>
      <c r="BL187" s="324"/>
      <c r="BM187" s="324"/>
      <c r="BN187" s="324"/>
      <c r="BO187" s="302"/>
      <c r="BP187" s="301"/>
      <c r="BQ187" s="301"/>
      <c r="BR187" s="301"/>
      <c r="BS187" s="301"/>
      <c r="BT187" s="301"/>
      <c r="BU187" s="301"/>
      <c r="BV187" s="301"/>
      <c r="BW187" s="301"/>
      <c r="BX187" s="301"/>
      <c r="BY187" s="301"/>
      <c r="BZ187" s="301"/>
      <c r="CA187" s="128"/>
      <c r="CB187" s="128"/>
      <c r="CC187" s="128"/>
      <c r="CD187" s="128"/>
      <c r="CE187" s="128"/>
      <c r="CF187" s="128"/>
      <c r="CG187" s="128"/>
      <c r="CH187" s="128"/>
      <c r="CI187" s="128"/>
      <c r="CJ187" s="128"/>
      <c r="CK187" s="128"/>
      <c r="CL187" s="128"/>
      <c r="CM187" s="128"/>
      <c r="CN187" s="128"/>
      <c r="CO187" s="128"/>
      <c r="CP187" s="128"/>
      <c r="CQ187" s="128"/>
      <c r="CR187" s="128"/>
      <c r="CS187" s="128"/>
      <c r="CT187" s="128"/>
      <c r="CU187" s="128"/>
      <c r="CV187" s="128"/>
      <c r="CW187" s="128"/>
      <c r="CX187" s="128"/>
      <c r="CY187" s="128"/>
      <c r="CZ187" s="128"/>
      <c r="DA187" s="128"/>
      <c r="DB187" s="295"/>
      <c r="DC187" s="295"/>
      <c r="DD187" s="295"/>
      <c r="DE187" s="295"/>
      <c r="DF187" s="295"/>
      <c r="DG187" s="295"/>
      <c r="DH187" s="295"/>
      <c r="DI187" s="295"/>
      <c r="DJ187" s="295"/>
      <c r="DK187" s="295"/>
      <c r="DL187" s="295"/>
      <c r="DM187" s="295"/>
      <c r="DN187" s="295"/>
      <c r="DO187" s="295"/>
      <c r="DP187" s="295"/>
      <c r="DQ187" s="295"/>
      <c r="DR187" s="295"/>
      <c r="DS187" s="295"/>
      <c r="DT187" s="295"/>
      <c r="DU187" s="295"/>
      <c r="DV187" s="295"/>
      <c r="DW187" s="295"/>
      <c r="DX187" s="295"/>
      <c r="DY187" s="295"/>
      <c r="DZ187" s="295"/>
      <c r="EA187" s="295"/>
      <c r="EB187" s="295"/>
      <c r="EC187" s="295"/>
      <c r="ED187" s="295"/>
      <c r="EE187" s="295"/>
      <c r="EF187" s="295"/>
      <c r="EG187" s="295"/>
      <c r="EH187" s="295"/>
      <c r="EI187" s="295"/>
      <c r="EJ187" s="295"/>
      <c r="EK187" s="295"/>
      <c r="EL187" s="295"/>
      <c r="EM187" s="295"/>
      <c r="EN187" s="295"/>
      <c r="EO187" s="295"/>
      <c r="EP187" s="295"/>
      <c r="EQ187" s="295"/>
      <c r="ER187" s="295"/>
      <c r="ES187" s="295"/>
      <c r="ET187" s="295"/>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c r="HA187" s="73"/>
      <c r="HB187" s="73"/>
      <c r="HC187" s="73"/>
      <c r="HD187" s="73"/>
      <c r="HE187" s="73"/>
      <c r="HF187" s="73"/>
      <c r="HG187" s="73"/>
      <c r="HH187" s="73"/>
      <c r="HI187" s="73"/>
      <c r="HJ187" s="73"/>
      <c r="HK187" s="73"/>
      <c r="HL187" s="73"/>
      <c r="HM187" s="73"/>
      <c r="HN187" s="73"/>
      <c r="HO187" s="73"/>
      <c r="HP187" s="73"/>
      <c r="HQ187" s="73"/>
      <c r="HR187" s="73"/>
      <c r="HS187" s="73"/>
      <c r="HT187" s="73"/>
    </row>
    <row r="188" spans="1:228" s="2" customFormat="1" ht="15">
      <c r="A188" s="75" t="s">
        <v>107</v>
      </c>
      <c r="B188" s="334"/>
      <c r="C188" s="334"/>
      <c r="D188" s="334"/>
      <c r="E188" s="334"/>
      <c r="F188" s="334"/>
      <c r="G188" s="334"/>
      <c r="H188" s="334"/>
      <c r="I188" s="334"/>
      <c r="J188" s="334"/>
      <c r="K188" s="334"/>
      <c r="L188" s="334"/>
      <c r="M188" s="334"/>
      <c r="N188" s="127"/>
      <c r="O188" s="127"/>
      <c r="P188" s="327"/>
      <c r="Q188" s="327"/>
      <c r="R188" s="328"/>
      <c r="S188" s="324"/>
      <c r="T188" s="324"/>
      <c r="U188" s="324"/>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4"/>
      <c r="AW188" s="324"/>
      <c r="AX188" s="324"/>
      <c r="AY188" s="324"/>
      <c r="AZ188" s="324"/>
      <c r="BA188" s="324"/>
      <c r="BB188" s="324"/>
      <c r="BC188" s="324"/>
      <c r="BD188" s="324"/>
      <c r="BE188" s="324"/>
      <c r="BF188" s="324"/>
      <c r="BG188" s="324"/>
      <c r="BH188" s="324"/>
      <c r="BI188" s="324"/>
      <c r="BJ188" s="324"/>
      <c r="BK188" s="324"/>
      <c r="BL188" s="324"/>
      <c r="BM188" s="324"/>
      <c r="BN188" s="324"/>
      <c r="BO188" s="302"/>
      <c r="BP188" s="301"/>
      <c r="BQ188" s="301"/>
      <c r="BR188" s="301"/>
      <c r="BS188" s="301"/>
      <c r="BT188" s="301"/>
      <c r="BU188" s="301"/>
      <c r="BV188" s="301"/>
      <c r="BW188" s="301"/>
      <c r="BX188" s="301"/>
      <c r="BY188" s="301"/>
      <c r="BZ188" s="301"/>
      <c r="CA188" s="128"/>
      <c r="CB188" s="128"/>
      <c r="CC188" s="128"/>
      <c r="CD188" s="128"/>
      <c r="CE188" s="128"/>
      <c r="CF188" s="128"/>
      <c r="CG188" s="128"/>
      <c r="CH188" s="128"/>
      <c r="CI188" s="128"/>
      <c r="CJ188" s="128"/>
      <c r="CK188" s="128"/>
      <c r="CL188" s="128"/>
      <c r="CM188" s="128"/>
      <c r="CN188" s="128"/>
      <c r="CO188" s="128"/>
      <c r="CP188" s="128"/>
      <c r="CQ188" s="128"/>
      <c r="CR188" s="128"/>
      <c r="CS188" s="128"/>
      <c r="CT188" s="128"/>
      <c r="CU188" s="128"/>
      <c r="CV188" s="128"/>
      <c r="CW188" s="128"/>
      <c r="CX188" s="128"/>
      <c r="CY188" s="128"/>
      <c r="CZ188" s="128"/>
      <c r="DA188" s="128"/>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c r="EI188" s="295"/>
      <c r="EJ188" s="295"/>
      <c r="EK188" s="295"/>
      <c r="EL188" s="295"/>
      <c r="EM188" s="295"/>
      <c r="EN188" s="295"/>
      <c r="EO188" s="295"/>
      <c r="EP188" s="295"/>
      <c r="EQ188" s="295"/>
      <c r="ER188" s="295"/>
      <c r="ES188" s="295"/>
      <c r="ET188" s="295"/>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c r="HA188" s="73"/>
      <c r="HB188" s="73"/>
      <c r="HC188" s="73"/>
      <c r="HD188" s="73"/>
      <c r="HE188" s="73"/>
      <c r="HF188" s="73"/>
      <c r="HG188" s="73"/>
      <c r="HH188" s="73"/>
      <c r="HI188" s="73"/>
      <c r="HJ188" s="73"/>
      <c r="HK188" s="73"/>
      <c r="HL188" s="73"/>
      <c r="HM188" s="73"/>
      <c r="HN188" s="73"/>
      <c r="HO188" s="73"/>
      <c r="HP188" s="73"/>
      <c r="HQ188" s="73"/>
      <c r="HR188" s="73"/>
      <c r="HS188" s="73"/>
      <c r="HT188" s="73"/>
    </row>
    <row r="189" spans="1:228" s="2" customFormat="1" ht="15">
      <c r="A189" s="75"/>
      <c r="B189" s="334"/>
      <c r="C189" s="334"/>
      <c r="D189" s="334"/>
      <c r="E189" s="334"/>
      <c r="F189" s="334"/>
      <c r="G189" s="334"/>
      <c r="H189" s="334"/>
      <c r="I189" s="334"/>
      <c r="J189" s="334"/>
      <c r="K189" s="334"/>
      <c r="L189" s="334"/>
      <c r="M189" s="334"/>
      <c r="N189" s="127"/>
      <c r="O189" s="127"/>
      <c r="P189" s="327"/>
      <c r="Q189" s="327"/>
      <c r="R189" s="328"/>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324"/>
      <c r="AV189" s="324"/>
      <c r="AW189" s="324"/>
      <c r="AX189" s="324"/>
      <c r="AY189" s="324"/>
      <c r="AZ189" s="324"/>
      <c r="BA189" s="324"/>
      <c r="BB189" s="324"/>
      <c r="BC189" s="324"/>
      <c r="BD189" s="324"/>
      <c r="BE189" s="324"/>
      <c r="BF189" s="324"/>
      <c r="BG189" s="324"/>
      <c r="BH189" s="324"/>
      <c r="BI189" s="324"/>
      <c r="BJ189" s="324"/>
      <c r="BK189" s="324"/>
      <c r="BL189" s="324"/>
      <c r="BM189" s="324"/>
      <c r="BN189" s="324"/>
      <c r="BO189" s="302"/>
      <c r="BP189" s="301"/>
      <c r="BQ189" s="301"/>
      <c r="BR189" s="301"/>
      <c r="BS189" s="301"/>
      <c r="BT189" s="301"/>
      <c r="BU189" s="301"/>
      <c r="BV189" s="301"/>
      <c r="BW189" s="301"/>
      <c r="BX189" s="301"/>
      <c r="BY189" s="301"/>
      <c r="BZ189" s="301"/>
      <c r="CA189" s="128"/>
      <c r="CB189" s="128"/>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c r="EI189" s="295"/>
      <c r="EJ189" s="295"/>
      <c r="EK189" s="295"/>
      <c r="EL189" s="295"/>
      <c r="EM189" s="295"/>
      <c r="EN189" s="295"/>
      <c r="EO189" s="295"/>
      <c r="EP189" s="295"/>
      <c r="EQ189" s="295"/>
      <c r="ER189" s="295"/>
      <c r="ES189" s="295"/>
      <c r="ET189" s="295"/>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row>
    <row r="190" spans="1:228" s="2" customFormat="1" ht="15">
      <c r="A190" s="75"/>
      <c r="B190" s="334"/>
      <c r="C190" s="334"/>
      <c r="D190" s="334"/>
      <c r="E190" s="334"/>
      <c r="F190" s="334"/>
      <c r="G190" s="334"/>
      <c r="H190" s="334"/>
      <c r="I190" s="334"/>
      <c r="J190" s="334"/>
      <c r="K190" s="334"/>
      <c r="L190" s="334"/>
      <c r="M190" s="334"/>
      <c r="N190" s="127"/>
      <c r="O190" s="127"/>
      <c r="P190" s="327"/>
      <c r="Q190" s="327"/>
      <c r="R190" s="328"/>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4"/>
      <c r="AY190" s="324"/>
      <c r="AZ190" s="324"/>
      <c r="BA190" s="324"/>
      <c r="BB190" s="324"/>
      <c r="BC190" s="324"/>
      <c r="BD190" s="324"/>
      <c r="BE190" s="324"/>
      <c r="BF190" s="324"/>
      <c r="BG190" s="324"/>
      <c r="BH190" s="324"/>
      <c r="BI190" s="324"/>
      <c r="BJ190" s="324"/>
      <c r="BK190" s="324"/>
      <c r="BL190" s="324"/>
      <c r="BM190" s="324"/>
      <c r="BN190" s="324"/>
      <c r="BO190" s="302"/>
      <c r="BP190" s="301"/>
      <c r="BQ190" s="301"/>
      <c r="BR190" s="301"/>
      <c r="BS190" s="301"/>
      <c r="BT190" s="301"/>
      <c r="BU190" s="301"/>
      <c r="BV190" s="301"/>
      <c r="BW190" s="301"/>
      <c r="BX190" s="301"/>
      <c r="BY190" s="301"/>
      <c r="BZ190" s="301"/>
      <c r="CA190" s="128"/>
      <c r="CB190" s="128"/>
      <c r="CC190" s="128"/>
      <c r="CD190" s="128"/>
      <c r="CE190" s="128"/>
      <c r="CF190" s="128"/>
      <c r="CG190" s="128"/>
      <c r="CH190" s="128"/>
      <c r="CI190" s="128"/>
      <c r="CJ190" s="128"/>
      <c r="CK190" s="128"/>
      <c r="CL190" s="128"/>
      <c r="CM190" s="128"/>
      <c r="CN190" s="128"/>
      <c r="CO190" s="128"/>
      <c r="CP190" s="128"/>
      <c r="CQ190" s="128"/>
      <c r="CR190" s="128"/>
      <c r="CS190" s="128"/>
      <c r="CT190" s="128"/>
      <c r="CU190" s="128"/>
      <c r="CV190" s="128"/>
      <c r="CW190" s="128"/>
      <c r="CX190" s="128"/>
      <c r="CY190" s="128"/>
      <c r="CZ190" s="128"/>
      <c r="DA190" s="128"/>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c r="EI190" s="295"/>
      <c r="EJ190" s="295"/>
      <c r="EK190" s="295"/>
      <c r="EL190" s="295"/>
      <c r="EM190" s="295"/>
      <c r="EN190" s="295"/>
      <c r="EO190" s="295"/>
      <c r="EP190" s="295"/>
      <c r="EQ190" s="295"/>
      <c r="ER190" s="295"/>
      <c r="ES190" s="295"/>
      <c r="ET190" s="295"/>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row>
    <row r="191" spans="1:228" s="2" customFormat="1" ht="15">
      <c r="A191" s="75"/>
      <c r="B191" s="334"/>
      <c r="C191" s="334"/>
      <c r="D191" s="334"/>
      <c r="E191" s="334"/>
      <c r="F191" s="334"/>
      <c r="G191" s="334"/>
      <c r="H191" s="334"/>
      <c r="I191" s="334"/>
      <c r="J191" s="334"/>
      <c r="K191" s="334"/>
      <c r="L191" s="334"/>
      <c r="M191" s="334"/>
      <c r="N191" s="127"/>
      <c r="O191" s="127"/>
      <c r="P191" s="327"/>
      <c r="Q191" s="327"/>
      <c r="R191" s="328"/>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4"/>
      <c r="AY191" s="324"/>
      <c r="AZ191" s="324"/>
      <c r="BA191" s="324"/>
      <c r="BB191" s="324"/>
      <c r="BC191" s="324"/>
      <c r="BD191" s="324"/>
      <c r="BE191" s="324"/>
      <c r="BF191" s="324"/>
      <c r="BG191" s="324"/>
      <c r="BH191" s="324"/>
      <c r="BI191" s="324"/>
      <c r="BJ191" s="324"/>
      <c r="BK191" s="324"/>
      <c r="BL191" s="324"/>
      <c r="BM191" s="324"/>
      <c r="BN191" s="324"/>
      <c r="BO191" s="302"/>
      <c r="BP191" s="301"/>
      <c r="BQ191" s="301"/>
      <c r="BR191" s="301"/>
      <c r="BS191" s="301"/>
      <c r="BT191" s="301"/>
      <c r="BU191" s="301"/>
      <c r="BV191" s="301"/>
      <c r="BW191" s="301"/>
      <c r="BX191" s="301"/>
      <c r="BY191" s="301"/>
      <c r="BZ191" s="301"/>
      <c r="CA191" s="128"/>
      <c r="CB191" s="128"/>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c r="EI191" s="295"/>
      <c r="EJ191" s="295"/>
      <c r="EK191" s="295"/>
      <c r="EL191" s="295"/>
      <c r="EM191" s="295"/>
      <c r="EN191" s="295"/>
      <c r="EO191" s="295"/>
      <c r="EP191" s="295"/>
      <c r="EQ191" s="295"/>
      <c r="ER191" s="295"/>
      <c r="ES191" s="295"/>
      <c r="ET191" s="295"/>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c r="HA191" s="73"/>
      <c r="HB191" s="73"/>
      <c r="HC191" s="73"/>
      <c r="HD191" s="73"/>
      <c r="HE191" s="73"/>
      <c r="HF191" s="73"/>
      <c r="HG191" s="73"/>
      <c r="HH191" s="73"/>
      <c r="HI191" s="73"/>
      <c r="HJ191" s="73"/>
      <c r="HK191" s="73"/>
      <c r="HL191" s="73"/>
      <c r="HM191" s="73"/>
      <c r="HN191" s="73"/>
      <c r="HO191" s="73"/>
      <c r="HP191" s="73"/>
      <c r="HQ191" s="73"/>
      <c r="HR191" s="73"/>
      <c r="HS191" s="73"/>
      <c r="HT191" s="73"/>
    </row>
    <row r="192" spans="1:228" s="2" customFormat="1" ht="15">
      <c r="A192" s="75"/>
      <c r="B192" s="14"/>
      <c r="C192" s="14"/>
      <c r="D192" s="14"/>
      <c r="E192" s="14"/>
      <c r="F192" s="14"/>
      <c r="G192" s="14"/>
      <c r="H192" s="14"/>
      <c r="I192" s="14"/>
      <c r="J192" s="14"/>
      <c r="K192" s="14"/>
      <c r="L192" s="14"/>
      <c r="M192" s="14"/>
      <c r="N192" s="127"/>
      <c r="O192" s="127"/>
      <c r="P192" s="327"/>
      <c r="Q192" s="327"/>
      <c r="R192" s="328"/>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4"/>
      <c r="AX192" s="324"/>
      <c r="AY192" s="324"/>
      <c r="AZ192" s="324"/>
      <c r="BA192" s="324"/>
      <c r="BB192" s="324"/>
      <c r="BC192" s="324"/>
      <c r="BD192" s="324"/>
      <c r="BE192" s="324"/>
      <c r="BF192" s="324"/>
      <c r="BG192" s="324"/>
      <c r="BH192" s="324"/>
      <c r="BI192" s="324"/>
      <c r="BJ192" s="324"/>
      <c r="BK192" s="324"/>
      <c r="BL192" s="324"/>
      <c r="BM192" s="324"/>
      <c r="BN192" s="324"/>
      <c r="BO192" s="302"/>
      <c r="BP192" s="301"/>
      <c r="BQ192" s="301"/>
      <c r="BR192" s="301"/>
      <c r="BS192" s="301"/>
      <c r="BT192" s="301"/>
      <c r="BU192" s="301"/>
      <c r="BV192" s="301"/>
      <c r="BW192" s="301"/>
      <c r="BX192" s="301"/>
      <c r="BY192" s="301"/>
      <c r="BZ192" s="301"/>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295"/>
      <c r="DC192" s="295"/>
      <c r="DD192" s="295"/>
      <c r="DE192" s="295"/>
      <c r="DF192" s="295"/>
      <c r="DG192" s="295"/>
      <c r="DH192" s="295"/>
      <c r="DI192" s="295"/>
      <c r="DJ192" s="295"/>
      <c r="DK192" s="295"/>
      <c r="DL192" s="295"/>
      <c r="DM192" s="295"/>
      <c r="DN192" s="295"/>
      <c r="DO192" s="295"/>
      <c r="DP192" s="295"/>
      <c r="DQ192" s="295"/>
      <c r="DR192" s="295"/>
      <c r="DS192" s="295"/>
      <c r="DT192" s="295"/>
      <c r="DU192" s="295"/>
      <c r="DV192" s="295"/>
      <c r="DW192" s="295"/>
      <c r="DX192" s="295"/>
      <c r="DY192" s="295"/>
      <c r="DZ192" s="295"/>
      <c r="EA192" s="295"/>
      <c r="EB192" s="295"/>
      <c r="EC192" s="295"/>
      <c r="ED192" s="295"/>
      <c r="EE192" s="295"/>
      <c r="EF192" s="295"/>
      <c r="EG192" s="295"/>
      <c r="EH192" s="295"/>
      <c r="EI192" s="295"/>
      <c r="EJ192" s="295"/>
      <c r="EK192" s="295"/>
      <c r="EL192" s="295"/>
      <c r="EM192" s="295"/>
      <c r="EN192" s="295"/>
      <c r="EO192" s="295"/>
      <c r="EP192" s="295"/>
      <c r="EQ192" s="295"/>
      <c r="ER192" s="295"/>
      <c r="ES192" s="295"/>
      <c r="ET192" s="295"/>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c r="HT192" s="73"/>
    </row>
    <row r="193" spans="1:228" s="2" customFormat="1" ht="15">
      <c r="A193" s="75"/>
      <c r="N193" s="127"/>
      <c r="O193" s="127"/>
      <c r="P193" s="327"/>
      <c r="Q193" s="327"/>
      <c r="R193" s="328"/>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4"/>
      <c r="AW193" s="324"/>
      <c r="AX193" s="324"/>
      <c r="AY193" s="324"/>
      <c r="AZ193" s="324"/>
      <c r="BA193" s="324"/>
      <c r="BB193" s="324"/>
      <c r="BC193" s="324"/>
      <c r="BD193" s="324"/>
      <c r="BE193" s="324"/>
      <c r="BF193" s="324"/>
      <c r="BG193" s="324"/>
      <c r="BH193" s="324"/>
      <c r="BI193" s="324"/>
      <c r="BJ193" s="324"/>
      <c r="BK193" s="324"/>
      <c r="BL193" s="324"/>
      <c r="BM193" s="324"/>
      <c r="BN193" s="324"/>
      <c r="BO193" s="302"/>
      <c r="BP193" s="301"/>
      <c r="BQ193" s="301"/>
      <c r="BR193" s="301"/>
      <c r="BS193" s="301"/>
      <c r="BT193" s="301"/>
      <c r="BU193" s="301"/>
      <c r="BV193" s="301"/>
      <c r="BW193" s="301"/>
      <c r="BX193" s="301"/>
      <c r="BY193" s="301"/>
      <c r="BZ193" s="301"/>
      <c r="CA193" s="128"/>
      <c r="CB193" s="128"/>
      <c r="CC193" s="128"/>
      <c r="CD193" s="128"/>
      <c r="CE193" s="128"/>
      <c r="CF193" s="128"/>
      <c r="CG193" s="128"/>
      <c r="CH193" s="128"/>
      <c r="CI193" s="128"/>
      <c r="CJ193" s="128"/>
      <c r="CK193" s="128"/>
      <c r="CL193" s="128"/>
      <c r="CM193" s="128"/>
      <c r="CN193" s="128"/>
      <c r="CO193" s="128"/>
      <c r="CP193" s="128"/>
      <c r="CQ193" s="128"/>
      <c r="CR193" s="128"/>
      <c r="CS193" s="128"/>
      <c r="CT193" s="128"/>
      <c r="CU193" s="128"/>
      <c r="CV193" s="128"/>
      <c r="CW193" s="128"/>
      <c r="CX193" s="128"/>
      <c r="CY193" s="128"/>
      <c r="CZ193" s="128"/>
      <c r="DA193" s="128"/>
      <c r="DB193" s="295"/>
      <c r="DC193" s="295"/>
      <c r="DD193" s="295"/>
      <c r="DE193" s="295"/>
      <c r="DF193" s="295"/>
      <c r="DG193" s="295"/>
      <c r="DH193" s="295"/>
      <c r="DI193" s="295"/>
      <c r="DJ193" s="295"/>
      <c r="DK193" s="295"/>
      <c r="DL193" s="295"/>
      <c r="DM193" s="295"/>
      <c r="DN193" s="295"/>
      <c r="DO193" s="295"/>
      <c r="DP193" s="295"/>
      <c r="DQ193" s="295"/>
      <c r="DR193" s="295"/>
      <c r="DS193" s="295"/>
      <c r="DT193" s="295"/>
      <c r="DU193" s="295"/>
      <c r="DV193" s="295"/>
      <c r="DW193" s="295"/>
      <c r="DX193" s="295"/>
      <c r="DY193" s="295"/>
      <c r="DZ193" s="295"/>
      <c r="EA193" s="295"/>
      <c r="EB193" s="295"/>
      <c r="EC193" s="295"/>
      <c r="ED193" s="295"/>
      <c r="EE193" s="295"/>
      <c r="EF193" s="295"/>
      <c r="EG193" s="295"/>
      <c r="EH193" s="295"/>
      <c r="EI193" s="295"/>
      <c r="EJ193" s="295"/>
      <c r="EK193" s="295"/>
      <c r="EL193" s="295"/>
      <c r="EM193" s="295"/>
      <c r="EN193" s="295"/>
      <c r="EO193" s="295"/>
      <c r="EP193" s="295"/>
      <c r="EQ193" s="295"/>
      <c r="ER193" s="295"/>
      <c r="ES193" s="295"/>
      <c r="ET193" s="295"/>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c r="GE193" s="73"/>
      <c r="GF193" s="73"/>
      <c r="GG193" s="73"/>
      <c r="GH193" s="73"/>
      <c r="GI193" s="73"/>
      <c r="GJ193" s="73"/>
      <c r="GK193" s="73"/>
      <c r="GL193" s="73"/>
      <c r="GM193" s="73"/>
      <c r="GN193" s="73"/>
      <c r="GO193" s="73"/>
      <c r="GP193" s="73"/>
      <c r="GQ193" s="73"/>
      <c r="GR193" s="73"/>
      <c r="GS193" s="73"/>
      <c r="GT193" s="73"/>
      <c r="GU193" s="73"/>
      <c r="GV193" s="73"/>
      <c r="GW193" s="73"/>
      <c r="GX193" s="73"/>
      <c r="GY193" s="73"/>
      <c r="GZ193" s="73"/>
      <c r="HA193" s="73"/>
      <c r="HB193" s="73"/>
      <c r="HC193" s="73"/>
      <c r="HD193" s="73"/>
      <c r="HE193" s="73"/>
      <c r="HF193" s="73"/>
      <c r="HG193" s="73"/>
      <c r="HH193" s="73"/>
      <c r="HI193" s="73"/>
      <c r="HJ193" s="73"/>
      <c r="HK193" s="73"/>
      <c r="HL193" s="73"/>
      <c r="HM193" s="73"/>
      <c r="HN193" s="73"/>
      <c r="HO193" s="73"/>
      <c r="HP193" s="73"/>
      <c r="HQ193" s="73"/>
      <c r="HR193" s="73"/>
      <c r="HS193" s="73"/>
      <c r="HT193" s="73"/>
    </row>
    <row r="194" spans="1:228" s="2" customFormat="1" ht="15">
      <c r="A194" s="75"/>
      <c r="N194" s="127"/>
      <c r="O194" s="127"/>
      <c r="P194" s="327"/>
      <c r="Q194" s="327"/>
      <c r="R194" s="328"/>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4"/>
      <c r="AW194" s="324"/>
      <c r="AX194" s="324"/>
      <c r="AY194" s="324"/>
      <c r="AZ194" s="324"/>
      <c r="BA194" s="324"/>
      <c r="BB194" s="324"/>
      <c r="BC194" s="324"/>
      <c r="BD194" s="324"/>
      <c r="BE194" s="324"/>
      <c r="BF194" s="324"/>
      <c r="BG194" s="324"/>
      <c r="BH194" s="324"/>
      <c r="BI194" s="324"/>
      <c r="BJ194" s="324"/>
      <c r="BK194" s="324"/>
      <c r="BL194" s="324"/>
      <c r="BM194" s="324"/>
      <c r="BN194" s="324"/>
      <c r="BO194" s="302"/>
      <c r="BP194" s="301"/>
      <c r="BQ194" s="301"/>
      <c r="BR194" s="301"/>
      <c r="BS194" s="301"/>
      <c r="BT194" s="301"/>
      <c r="BU194" s="301"/>
      <c r="BV194" s="301"/>
      <c r="BW194" s="301"/>
      <c r="BX194" s="301"/>
      <c r="BY194" s="301"/>
      <c r="BZ194" s="301"/>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295"/>
      <c r="DC194" s="295"/>
      <c r="DD194" s="295"/>
      <c r="DE194" s="295"/>
      <c r="DF194" s="295"/>
      <c r="DG194" s="295"/>
      <c r="DH194" s="295"/>
      <c r="DI194" s="295"/>
      <c r="DJ194" s="295"/>
      <c r="DK194" s="295"/>
      <c r="DL194" s="295"/>
      <c r="DM194" s="295"/>
      <c r="DN194" s="295"/>
      <c r="DO194" s="295"/>
      <c r="DP194" s="295"/>
      <c r="DQ194" s="295"/>
      <c r="DR194" s="295"/>
      <c r="DS194" s="295"/>
      <c r="DT194" s="295"/>
      <c r="DU194" s="295"/>
      <c r="DV194" s="295"/>
      <c r="DW194" s="295"/>
      <c r="DX194" s="295"/>
      <c r="DY194" s="295"/>
      <c r="DZ194" s="295"/>
      <c r="EA194" s="295"/>
      <c r="EB194" s="295"/>
      <c r="EC194" s="295"/>
      <c r="ED194" s="295"/>
      <c r="EE194" s="295"/>
      <c r="EF194" s="295"/>
      <c r="EG194" s="295"/>
      <c r="EH194" s="295"/>
      <c r="EI194" s="295"/>
      <c r="EJ194" s="295"/>
      <c r="EK194" s="295"/>
      <c r="EL194" s="295"/>
      <c r="EM194" s="295"/>
      <c r="EN194" s="295"/>
      <c r="EO194" s="295"/>
      <c r="EP194" s="295"/>
      <c r="EQ194" s="295"/>
      <c r="ER194" s="295"/>
      <c r="ES194" s="295"/>
      <c r="ET194" s="295"/>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c r="GE194" s="73"/>
      <c r="GF194" s="73"/>
      <c r="GG194" s="73"/>
      <c r="GH194" s="73"/>
      <c r="GI194" s="73"/>
      <c r="GJ194" s="73"/>
      <c r="GK194" s="73"/>
      <c r="GL194" s="73"/>
      <c r="GM194" s="73"/>
      <c r="GN194" s="73"/>
      <c r="GO194" s="73"/>
      <c r="GP194" s="73"/>
      <c r="GQ194" s="73"/>
      <c r="GR194" s="73"/>
      <c r="GS194" s="73"/>
      <c r="GT194" s="73"/>
      <c r="GU194" s="73"/>
      <c r="GV194" s="73"/>
      <c r="GW194" s="73"/>
      <c r="GX194" s="73"/>
      <c r="GY194" s="73"/>
      <c r="GZ194" s="73"/>
      <c r="HA194" s="73"/>
      <c r="HB194" s="73"/>
      <c r="HC194" s="73"/>
      <c r="HD194" s="73"/>
      <c r="HE194" s="73"/>
      <c r="HF194" s="73"/>
      <c r="HG194" s="73"/>
      <c r="HH194" s="73"/>
      <c r="HI194" s="73"/>
      <c r="HJ194" s="73"/>
      <c r="HK194" s="73"/>
      <c r="HL194" s="73"/>
      <c r="HM194" s="73"/>
      <c r="HN194" s="73"/>
      <c r="HO194" s="73"/>
      <c r="HP194" s="73"/>
      <c r="HQ194" s="73"/>
      <c r="HR194" s="73"/>
      <c r="HS194" s="73"/>
      <c r="HT194" s="73"/>
    </row>
    <row r="195" spans="1:228" s="2" customFormat="1" ht="15">
      <c r="A195" s="75"/>
      <c r="N195" s="127"/>
      <c r="O195" s="127"/>
      <c r="P195" s="327"/>
      <c r="Q195" s="327"/>
      <c r="R195" s="328"/>
      <c r="S195" s="324"/>
      <c r="T195" s="324"/>
      <c r="U195" s="324"/>
      <c r="V195" s="324"/>
      <c r="W195" s="324"/>
      <c r="X195" s="324"/>
      <c r="Y195" s="324"/>
      <c r="Z195" s="324"/>
      <c r="AA195" s="324"/>
      <c r="AB195" s="324"/>
      <c r="AC195" s="324"/>
      <c r="AD195" s="324"/>
      <c r="AE195" s="324"/>
      <c r="AF195" s="324"/>
      <c r="AG195" s="324"/>
      <c r="AH195" s="324"/>
      <c r="AI195" s="324"/>
      <c r="AJ195" s="324"/>
      <c r="AK195" s="324"/>
      <c r="AL195" s="324"/>
      <c r="AM195" s="324"/>
      <c r="AN195" s="324"/>
      <c r="AO195" s="324"/>
      <c r="AP195" s="324"/>
      <c r="AQ195" s="324"/>
      <c r="AR195" s="324"/>
      <c r="AS195" s="324"/>
      <c r="AT195" s="324"/>
      <c r="AU195" s="324"/>
      <c r="AV195" s="324"/>
      <c r="AW195" s="324"/>
      <c r="AX195" s="324"/>
      <c r="AY195" s="324"/>
      <c r="AZ195" s="324"/>
      <c r="BA195" s="324"/>
      <c r="BB195" s="324"/>
      <c r="BC195" s="324"/>
      <c r="BD195" s="324"/>
      <c r="BE195" s="324"/>
      <c r="BF195" s="324"/>
      <c r="BG195" s="324"/>
      <c r="BH195" s="324"/>
      <c r="BI195" s="324"/>
      <c r="BJ195" s="324"/>
      <c r="BK195" s="324"/>
      <c r="BL195" s="324"/>
      <c r="BM195" s="324"/>
      <c r="BN195" s="324"/>
      <c r="BO195" s="302"/>
      <c r="BP195" s="301"/>
      <c r="BQ195" s="301"/>
      <c r="BR195" s="301"/>
      <c r="BS195" s="301"/>
      <c r="BT195" s="301"/>
      <c r="BU195" s="301"/>
      <c r="BV195" s="301"/>
      <c r="BW195" s="301"/>
      <c r="BX195" s="301"/>
      <c r="BY195" s="301"/>
      <c r="BZ195" s="301"/>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295"/>
      <c r="DC195" s="295"/>
      <c r="DD195" s="295"/>
      <c r="DE195" s="295"/>
      <c r="DF195" s="295"/>
      <c r="DG195" s="295"/>
      <c r="DH195" s="295"/>
      <c r="DI195" s="295"/>
      <c r="DJ195" s="295"/>
      <c r="DK195" s="295"/>
      <c r="DL195" s="295"/>
      <c r="DM195" s="295"/>
      <c r="DN195" s="295"/>
      <c r="DO195" s="295"/>
      <c r="DP195" s="295"/>
      <c r="DQ195" s="295"/>
      <c r="DR195" s="295"/>
      <c r="DS195" s="295"/>
      <c r="DT195" s="295"/>
      <c r="DU195" s="295"/>
      <c r="DV195" s="295"/>
      <c r="DW195" s="295"/>
      <c r="DX195" s="295"/>
      <c r="DY195" s="295"/>
      <c r="DZ195" s="295"/>
      <c r="EA195" s="295"/>
      <c r="EB195" s="295"/>
      <c r="EC195" s="295"/>
      <c r="ED195" s="295"/>
      <c r="EE195" s="295"/>
      <c r="EF195" s="295"/>
      <c r="EG195" s="295"/>
      <c r="EH195" s="295"/>
      <c r="EI195" s="295"/>
      <c r="EJ195" s="295"/>
      <c r="EK195" s="295"/>
      <c r="EL195" s="295"/>
      <c r="EM195" s="295"/>
      <c r="EN195" s="295"/>
      <c r="EO195" s="295"/>
      <c r="EP195" s="295"/>
      <c r="EQ195" s="295"/>
      <c r="ER195" s="295"/>
      <c r="ES195" s="295"/>
      <c r="ET195" s="295"/>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c r="GE195" s="73"/>
      <c r="GF195" s="73"/>
      <c r="GG195" s="73"/>
      <c r="GH195" s="73"/>
      <c r="GI195" s="73"/>
      <c r="GJ195" s="73"/>
      <c r="GK195" s="73"/>
      <c r="GL195" s="73"/>
      <c r="GM195" s="73"/>
      <c r="GN195" s="73"/>
      <c r="GO195" s="73"/>
      <c r="GP195" s="73"/>
      <c r="GQ195" s="73"/>
      <c r="GR195" s="73"/>
      <c r="GS195" s="73"/>
      <c r="GT195" s="73"/>
      <c r="GU195" s="73"/>
      <c r="GV195" s="73"/>
      <c r="GW195" s="73"/>
      <c r="GX195" s="73"/>
      <c r="GY195" s="73"/>
      <c r="GZ195" s="73"/>
      <c r="HA195" s="73"/>
      <c r="HB195" s="73"/>
      <c r="HC195" s="73"/>
      <c r="HD195" s="73"/>
      <c r="HE195" s="73"/>
      <c r="HF195" s="73"/>
      <c r="HG195" s="73"/>
      <c r="HH195" s="73"/>
      <c r="HI195" s="73"/>
      <c r="HJ195" s="73"/>
      <c r="HK195" s="73"/>
      <c r="HL195" s="73"/>
      <c r="HM195" s="73"/>
      <c r="HN195" s="73"/>
      <c r="HO195" s="73"/>
      <c r="HP195" s="73"/>
      <c r="HQ195" s="73"/>
      <c r="HR195" s="73"/>
      <c r="HS195" s="73"/>
      <c r="HT195" s="73"/>
    </row>
    <row r="196" spans="1:228" s="2" customFormat="1" ht="15">
      <c r="A196" s="75"/>
      <c r="N196" s="282"/>
      <c r="O196" s="127"/>
      <c r="P196" s="327"/>
      <c r="Q196" s="327"/>
      <c r="R196" s="328"/>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4"/>
      <c r="AW196" s="324"/>
      <c r="AX196" s="324"/>
      <c r="AY196" s="324"/>
      <c r="AZ196" s="324"/>
      <c r="BA196" s="324"/>
      <c r="BB196" s="324"/>
      <c r="BC196" s="324"/>
      <c r="BD196" s="324"/>
      <c r="BE196" s="324"/>
      <c r="BF196" s="324"/>
      <c r="BG196" s="324"/>
      <c r="BH196" s="324"/>
      <c r="BI196" s="324"/>
      <c r="BJ196" s="324"/>
      <c r="BK196" s="324"/>
      <c r="BL196" s="324"/>
      <c r="BM196" s="324"/>
      <c r="BN196" s="324"/>
      <c r="BO196" s="302"/>
      <c r="BP196" s="301"/>
      <c r="BQ196" s="301"/>
      <c r="BR196" s="301"/>
      <c r="BS196" s="301"/>
      <c r="BT196" s="301"/>
      <c r="BU196" s="301"/>
      <c r="BV196" s="301"/>
      <c r="BW196" s="301"/>
      <c r="BX196" s="301"/>
      <c r="BY196" s="301"/>
      <c r="BZ196" s="301"/>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295"/>
      <c r="DC196" s="295"/>
      <c r="DD196" s="295"/>
      <c r="DE196" s="295"/>
      <c r="DF196" s="295"/>
      <c r="DG196" s="295"/>
      <c r="DH196" s="295"/>
      <c r="DI196" s="295"/>
      <c r="DJ196" s="295"/>
      <c r="DK196" s="295"/>
      <c r="DL196" s="295"/>
      <c r="DM196" s="295"/>
      <c r="DN196" s="295"/>
      <c r="DO196" s="295"/>
      <c r="DP196" s="295"/>
      <c r="DQ196" s="295"/>
      <c r="DR196" s="295"/>
      <c r="DS196" s="295"/>
      <c r="DT196" s="295"/>
      <c r="DU196" s="295"/>
      <c r="DV196" s="295"/>
      <c r="DW196" s="295"/>
      <c r="DX196" s="295"/>
      <c r="DY196" s="295"/>
      <c r="DZ196" s="295"/>
      <c r="EA196" s="295"/>
      <c r="EB196" s="295"/>
      <c r="EC196" s="295"/>
      <c r="ED196" s="295"/>
      <c r="EE196" s="295"/>
      <c r="EF196" s="295"/>
      <c r="EG196" s="295"/>
      <c r="EH196" s="295"/>
      <c r="EI196" s="295"/>
      <c r="EJ196" s="295"/>
      <c r="EK196" s="295"/>
      <c r="EL196" s="295"/>
      <c r="EM196" s="295"/>
      <c r="EN196" s="295"/>
      <c r="EO196" s="295"/>
      <c r="EP196" s="295"/>
      <c r="EQ196" s="295"/>
      <c r="ER196" s="295"/>
      <c r="ES196" s="295"/>
      <c r="ET196" s="295"/>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c r="GE196" s="73"/>
      <c r="GF196" s="73"/>
      <c r="GG196" s="73"/>
      <c r="GH196" s="73"/>
      <c r="GI196" s="73"/>
      <c r="GJ196" s="73"/>
      <c r="GK196" s="73"/>
      <c r="GL196" s="73"/>
      <c r="GM196" s="73"/>
      <c r="GN196" s="73"/>
      <c r="GO196" s="73"/>
      <c r="GP196" s="73"/>
      <c r="GQ196" s="73"/>
      <c r="GR196" s="73"/>
      <c r="GS196" s="73"/>
      <c r="GT196" s="73"/>
      <c r="GU196" s="73"/>
      <c r="GV196" s="73"/>
      <c r="GW196" s="73"/>
      <c r="GX196" s="73"/>
      <c r="GY196" s="73"/>
      <c r="GZ196" s="73"/>
      <c r="HA196" s="73"/>
      <c r="HB196" s="73"/>
      <c r="HC196" s="73"/>
      <c r="HD196" s="73"/>
      <c r="HE196" s="73"/>
      <c r="HF196" s="73"/>
      <c r="HG196" s="73"/>
      <c r="HH196" s="73"/>
      <c r="HI196" s="73"/>
      <c r="HJ196" s="73"/>
      <c r="HK196" s="73"/>
      <c r="HL196" s="73"/>
      <c r="HM196" s="73"/>
      <c r="HN196" s="73"/>
      <c r="HO196" s="73"/>
      <c r="HP196" s="73"/>
      <c r="HQ196" s="73"/>
      <c r="HR196" s="73"/>
      <c r="HS196" s="73"/>
      <c r="HT196" s="73"/>
    </row>
    <row r="197" spans="14:228" s="2" customFormat="1" ht="15">
      <c r="N197" s="128"/>
      <c r="O197" s="128"/>
      <c r="P197" s="128"/>
      <c r="Q197" s="327"/>
      <c r="R197" s="328"/>
      <c r="S197" s="324"/>
      <c r="T197" s="324"/>
      <c r="U197" s="324"/>
      <c r="V197" s="324"/>
      <c r="W197" s="324"/>
      <c r="X197" s="324"/>
      <c r="Y197" s="324"/>
      <c r="Z197" s="324"/>
      <c r="AA197" s="324"/>
      <c r="AB197" s="324"/>
      <c r="AC197" s="324"/>
      <c r="AD197" s="324"/>
      <c r="AE197" s="324"/>
      <c r="AF197" s="324"/>
      <c r="AG197" s="324"/>
      <c r="AH197" s="324"/>
      <c r="AI197" s="324"/>
      <c r="AJ197" s="324"/>
      <c r="AK197" s="324"/>
      <c r="AL197" s="324"/>
      <c r="AM197" s="324"/>
      <c r="AN197" s="324"/>
      <c r="AO197" s="324"/>
      <c r="AP197" s="324"/>
      <c r="AQ197" s="324"/>
      <c r="AR197" s="324"/>
      <c r="AS197" s="324"/>
      <c r="AT197" s="324"/>
      <c r="AU197" s="324"/>
      <c r="AV197" s="324"/>
      <c r="AW197" s="324"/>
      <c r="AX197" s="324"/>
      <c r="AY197" s="324"/>
      <c r="AZ197" s="324"/>
      <c r="BA197" s="324"/>
      <c r="BB197" s="324"/>
      <c r="BC197" s="324"/>
      <c r="BD197" s="324"/>
      <c r="BE197" s="324"/>
      <c r="BF197" s="324"/>
      <c r="BG197" s="324"/>
      <c r="BH197" s="324"/>
      <c r="BI197" s="324"/>
      <c r="BJ197" s="324"/>
      <c r="BK197" s="324"/>
      <c r="BL197" s="324"/>
      <c r="BM197" s="324"/>
      <c r="BN197" s="324"/>
      <c r="BO197" s="302"/>
      <c r="BP197" s="301"/>
      <c r="BQ197" s="301"/>
      <c r="BR197" s="301"/>
      <c r="BS197" s="301"/>
      <c r="BT197" s="301"/>
      <c r="BU197" s="301"/>
      <c r="BV197" s="301"/>
      <c r="BW197" s="301"/>
      <c r="BX197" s="301"/>
      <c r="BY197" s="301"/>
      <c r="BZ197" s="301"/>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295"/>
      <c r="DC197" s="295"/>
      <c r="DD197" s="295"/>
      <c r="DE197" s="295"/>
      <c r="DF197" s="295"/>
      <c r="DG197" s="295"/>
      <c r="DH197" s="295"/>
      <c r="DI197" s="295"/>
      <c r="DJ197" s="295"/>
      <c r="DK197" s="295"/>
      <c r="DL197" s="295"/>
      <c r="DM197" s="295"/>
      <c r="DN197" s="295"/>
      <c r="DO197" s="295"/>
      <c r="DP197" s="295"/>
      <c r="DQ197" s="295"/>
      <c r="DR197" s="295"/>
      <c r="DS197" s="295"/>
      <c r="DT197" s="295"/>
      <c r="DU197" s="295"/>
      <c r="DV197" s="295"/>
      <c r="DW197" s="295"/>
      <c r="DX197" s="295"/>
      <c r="DY197" s="295"/>
      <c r="DZ197" s="295"/>
      <c r="EA197" s="295"/>
      <c r="EB197" s="295"/>
      <c r="EC197" s="295"/>
      <c r="ED197" s="295"/>
      <c r="EE197" s="295"/>
      <c r="EF197" s="295"/>
      <c r="EG197" s="295"/>
      <c r="EH197" s="295"/>
      <c r="EI197" s="295"/>
      <c r="EJ197" s="295"/>
      <c r="EK197" s="295"/>
      <c r="EL197" s="295"/>
      <c r="EM197" s="295"/>
      <c r="EN197" s="295"/>
      <c r="EO197" s="295"/>
      <c r="EP197" s="295"/>
      <c r="EQ197" s="295"/>
      <c r="ER197" s="295"/>
      <c r="ES197" s="295"/>
      <c r="ET197" s="295"/>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c r="GE197" s="73"/>
      <c r="GF197" s="73"/>
      <c r="GG197" s="73"/>
      <c r="GH197" s="73"/>
      <c r="GI197" s="73"/>
      <c r="GJ197" s="73"/>
      <c r="GK197" s="73"/>
      <c r="GL197" s="73"/>
      <c r="GM197" s="73"/>
      <c r="GN197" s="73"/>
      <c r="GO197" s="73"/>
      <c r="GP197" s="73"/>
      <c r="GQ197" s="73"/>
      <c r="GR197" s="73"/>
      <c r="GS197" s="73"/>
      <c r="GT197" s="73"/>
      <c r="GU197" s="73"/>
      <c r="GV197" s="73"/>
      <c r="GW197" s="73"/>
      <c r="GX197" s="73"/>
      <c r="GY197" s="73"/>
      <c r="GZ197" s="73"/>
      <c r="HA197" s="73"/>
      <c r="HB197" s="73"/>
      <c r="HC197" s="73"/>
      <c r="HD197" s="73"/>
      <c r="HE197" s="73"/>
      <c r="HF197" s="73"/>
      <c r="HG197" s="73"/>
      <c r="HH197" s="73"/>
      <c r="HI197" s="73"/>
      <c r="HJ197" s="73"/>
      <c r="HK197" s="73"/>
      <c r="HL197" s="73"/>
      <c r="HM197" s="73"/>
      <c r="HN197" s="73"/>
      <c r="HO197" s="73"/>
      <c r="HP197" s="73"/>
      <c r="HQ197" s="73"/>
      <c r="HR197" s="73"/>
      <c r="HS197" s="73"/>
      <c r="HT197" s="73"/>
    </row>
    <row r="198" spans="14:228" s="2" customFormat="1" ht="15">
      <c r="N198" s="128"/>
      <c r="O198" s="128"/>
      <c r="P198" s="327"/>
      <c r="Q198" s="327"/>
      <c r="R198" s="328"/>
      <c r="S198" s="324"/>
      <c r="T198" s="324"/>
      <c r="U198" s="324"/>
      <c r="V198" s="324"/>
      <c r="W198" s="324"/>
      <c r="X198" s="324"/>
      <c r="Y198" s="324"/>
      <c r="Z198" s="324"/>
      <c r="AA198" s="324"/>
      <c r="AB198" s="324"/>
      <c r="AC198" s="324"/>
      <c r="AD198" s="324"/>
      <c r="AE198" s="324"/>
      <c r="AF198" s="324"/>
      <c r="AG198" s="324"/>
      <c r="AH198" s="324"/>
      <c r="AI198" s="324"/>
      <c r="AJ198" s="324"/>
      <c r="AK198" s="324"/>
      <c r="AL198" s="324"/>
      <c r="AM198" s="324"/>
      <c r="AN198" s="324"/>
      <c r="AO198" s="324"/>
      <c r="AP198" s="324"/>
      <c r="AQ198" s="324"/>
      <c r="AR198" s="324"/>
      <c r="AS198" s="324"/>
      <c r="AT198" s="324"/>
      <c r="AU198" s="324"/>
      <c r="AV198" s="324"/>
      <c r="AW198" s="324"/>
      <c r="AX198" s="324"/>
      <c r="AY198" s="324"/>
      <c r="AZ198" s="324"/>
      <c r="BA198" s="324"/>
      <c r="BB198" s="324"/>
      <c r="BC198" s="324"/>
      <c r="BD198" s="324"/>
      <c r="BE198" s="324"/>
      <c r="BF198" s="324"/>
      <c r="BG198" s="324"/>
      <c r="BH198" s="324"/>
      <c r="BI198" s="324"/>
      <c r="BJ198" s="324"/>
      <c r="BK198" s="324"/>
      <c r="BL198" s="324"/>
      <c r="BM198" s="324"/>
      <c r="BN198" s="324"/>
      <c r="BO198" s="302"/>
      <c r="BP198" s="301"/>
      <c r="BQ198" s="301"/>
      <c r="BR198" s="301"/>
      <c r="BS198" s="301"/>
      <c r="BT198" s="301"/>
      <c r="BU198" s="301"/>
      <c r="BV198" s="301"/>
      <c r="BW198" s="301"/>
      <c r="BX198" s="301"/>
      <c r="BY198" s="301"/>
      <c r="BZ198" s="301"/>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295"/>
      <c r="DC198" s="295"/>
      <c r="DD198" s="295"/>
      <c r="DE198" s="295"/>
      <c r="DF198" s="295"/>
      <c r="DG198" s="295"/>
      <c r="DH198" s="295"/>
      <c r="DI198" s="295"/>
      <c r="DJ198" s="295"/>
      <c r="DK198" s="295"/>
      <c r="DL198" s="295"/>
      <c r="DM198" s="295"/>
      <c r="DN198" s="295"/>
      <c r="DO198" s="295"/>
      <c r="DP198" s="295"/>
      <c r="DQ198" s="295"/>
      <c r="DR198" s="295"/>
      <c r="DS198" s="295"/>
      <c r="DT198" s="295"/>
      <c r="DU198" s="295"/>
      <c r="DV198" s="295"/>
      <c r="DW198" s="295"/>
      <c r="DX198" s="295"/>
      <c r="DY198" s="295"/>
      <c r="DZ198" s="295"/>
      <c r="EA198" s="295"/>
      <c r="EB198" s="295"/>
      <c r="EC198" s="295"/>
      <c r="ED198" s="295"/>
      <c r="EE198" s="295"/>
      <c r="EF198" s="295"/>
      <c r="EG198" s="295"/>
      <c r="EH198" s="295"/>
      <c r="EI198" s="295"/>
      <c r="EJ198" s="295"/>
      <c r="EK198" s="295"/>
      <c r="EL198" s="295"/>
      <c r="EM198" s="295"/>
      <c r="EN198" s="295"/>
      <c r="EO198" s="295"/>
      <c r="EP198" s="295"/>
      <c r="EQ198" s="295"/>
      <c r="ER198" s="295"/>
      <c r="ES198" s="295"/>
      <c r="ET198" s="295"/>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c r="HA198" s="73"/>
      <c r="HB198" s="73"/>
      <c r="HC198" s="73"/>
      <c r="HD198" s="73"/>
      <c r="HE198" s="73"/>
      <c r="HF198" s="73"/>
      <c r="HG198" s="73"/>
      <c r="HH198" s="73"/>
      <c r="HI198" s="73"/>
      <c r="HJ198" s="73"/>
      <c r="HK198" s="73"/>
      <c r="HL198" s="73"/>
      <c r="HM198" s="73"/>
      <c r="HN198" s="73"/>
      <c r="HO198" s="73"/>
      <c r="HP198" s="73"/>
      <c r="HQ198" s="73"/>
      <c r="HR198" s="73"/>
      <c r="HS198" s="73"/>
      <c r="HT198" s="73"/>
    </row>
    <row r="199" spans="14:228" s="2" customFormat="1" ht="15">
      <c r="N199" s="128"/>
      <c r="O199" s="128"/>
      <c r="P199" s="327"/>
      <c r="Q199" s="327"/>
      <c r="R199" s="328"/>
      <c r="S199" s="324"/>
      <c r="T199" s="324"/>
      <c r="U199" s="324"/>
      <c r="V199" s="324"/>
      <c r="W199" s="324"/>
      <c r="X199" s="324"/>
      <c r="Y199" s="324"/>
      <c r="Z199" s="324"/>
      <c r="AA199" s="324"/>
      <c r="AB199" s="324"/>
      <c r="AC199" s="324"/>
      <c r="AD199" s="324"/>
      <c r="AE199" s="324"/>
      <c r="AF199" s="324"/>
      <c r="AG199" s="324"/>
      <c r="AH199" s="324"/>
      <c r="AI199" s="324"/>
      <c r="AJ199" s="324"/>
      <c r="AK199" s="324"/>
      <c r="AL199" s="324"/>
      <c r="AM199" s="324"/>
      <c r="AN199" s="324"/>
      <c r="AO199" s="324"/>
      <c r="AP199" s="324"/>
      <c r="AQ199" s="324"/>
      <c r="AR199" s="324"/>
      <c r="AS199" s="324"/>
      <c r="AT199" s="324"/>
      <c r="AU199" s="324"/>
      <c r="AV199" s="324"/>
      <c r="AW199" s="324"/>
      <c r="AX199" s="324"/>
      <c r="AY199" s="324"/>
      <c r="AZ199" s="324"/>
      <c r="BA199" s="324"/>
      <c r="BB199" s="324"/>
      <c r="BC199" s="324"/>
      <c r="BD199" s="324"/>
      <c r="BE199" s="324"/>
      <c r="BF199" s="324"/>
      <c r="BG199" s="324"/>
      <c r="BH199" s="324"/>
      <c r="BI199" s="324"/>
      <c r="BJ199" s="324"/>
      <c r="BK199" s="324"/>
      <c r="BL199" s="324"/>
      <c r="BM199" s="324"/>
      <c r="BN199" s="324"/>
      <c r="BO199" s="302"/>
      <c r="BP199" s="301"/>
      <c r="BQ199" s="301"/>
      <c r="BR199" s="301"/>
      <c r="BS199" s="301"/>
      <c r="BT199" s="301"/>
      <c r="BU199" s="301"/>
      <c r="BV199" s="301"/>
      <c r="BW199" s="301"/>
      <c r="BX199" s="301"/>
      <c r="BY199" s="301"/>
      <c r="BZ199" s="301"/>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295"/>
      <c r="DC199" s="295"/>
      <c r="DD199" s="295"/>
      <c r="DE199" s="295"/>
      <c r="DF199" s="295"/>
      <c r="DG199" s="295"/>
      <c r="DH199" s="295"/>
      <c r="DI199" s="295"/>
      <c r="DJ199" s="295"/>
      <c r="DK199" s="295"/>
      <c r="DL199" s="295"/>
      <c r="DM199" s="295"/>
      <c r="DN199" s="295"/>
      <c r="DO199" s="295"/>
      <c r="DP199" s="295"/>
      <c r="DQ199" s="295"/>
      <c r="DR199" s="295"/>
      <c r="DS199" s="295"/>
      <c r="DT199" s="295"/>
      <c r="DU199" s="295"/>
      <c r="DV199" s="295"/>
      <c r="DW199" s="295"/>
      <c r="DX199" s="295"/>
      <c r="DY199" s="295"/>
      <c r="DZ199" s="295"/>
      <c r="EA199" s="295"/>
      <c r="EB199" s="295"/>
      <c r="EC199" s="295"/>
      <c r="ED199" s="295"/>
      <c r="EE199" s="295"/>
      <c r="EF199" s="295"/>
      <c r="EG199" s="295"/>
      <c r="EH199" s="295"/>
      <c r="EI199" s="295"/>
      <c r="EJ199" s="295"/>
      <c r="EK199" s="295"/>
      <c r="EL199" s="295"/>
      <c r="EM199" s="295"/>
      <c r="EN199" s="295"/>
      <c r="EO199" s="295"/>
      <c r="EP199" s="295"/>
      <c r="EQ199" s="295"/>
      <c r="ER199" s="295"/>
      <c r="ES199" s="295"/>
      <c r="ET199" s="295"/>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c r="HA199" s="73"/>
      <c r="HB199" s="73"/>
      <c r="HC199" s="73"/>
      <c r="HD199" s="73"/>
      <c r="HE199" s="73"/>
      <c r="HF199" s="73"/>
      <c r="HG199" s="73"/>
      <c r="HH199" s="73"/>
      <c r="HI199" s="73"/>
      <c r="HJ199" s="73"/>
      <c r="HK199" s="73"/>
      <c r="HL199" s="73"/>
      <c r="HM199" s="73"/>
      <c r="HN199" s="73"/>
      <c r="HO199" s="73"/>
      <c r="HP199" s="73"/>
      <c r="HQ199" s="73"/>
      <c r="HR199" s="73"/>
      <c r="HS199" s="73"/>
      <c r="HT199" s="73"/>
    </row>
    <row r="200" spans="14:228" s="2" customFormat="1" ht="15">
      <c r="N200" s="128"/>
      <c r="O200" s="128"/>
      <c r="P200" s="327"/>
      <c r="Q200" s="327"/>
      <c r="R200" s="328"/>
      <c r="S200" s="324"/>
      <c r="T200" s="324"/>
      <c r="U200" s="324"/>
      <c r="V200" s="324"/>
      <c r="W200" s="324"/>
      <c r="X200" s="324"/>
      <c r="Y200" s="324"/>
      <c r="Z200" s="324"/>
      <c r="AA200" s="324"/>
      <c r="AB200" s="324"/>
      <c r="AC200" s="324"/>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4"/>
      <c r="AY200" s="324"/>
      <c r="AZ200" s="324"/>
      <c r="BA200" s="324"/>
      <c r="BB200" s="324"/>
      <c r="BC200" s="324"/>
      <c r="BD200" s="324"/>
      <c r="BE200" s="324"/>
      <c r="BF200" s="324"/>
      <c r="BG200" s="324"/>
      <c r="BH200" s="324"/>
      <c r="BI200" s="324"/>
      <c r="BJ200" s="324"/>
      <c r="BK200" s="324"/>
      <c r="BL200" s="324"/>
      <c r="BM200" s="324"/>
      <c r="BN200" s="324"/>
      <c r="BO200" s="302"/>
      <c r="BP200" s="301"/>
      <c r="BQ200" s="301"/>
      <c r="BR200" s="301"/>
      <c r="BS200" s="301"/>
      <c r="BT200" s="301"/>
      <c r="BU200" s="301"/>
      <c r="BV200" s="301"/>
      <c r="BW200" s="301"/>
      <c r="BX200" s="301"/>
      <c r="BY200" s="301"/>
      <c r="BZ200" s="301"/>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295"/>
      <c r="DC200" s="295"/>
      <c r="DD200" s="295"/>
      <c r="DE200" s="295"/>
      <c r="DF200" s="295"/>
      <c r="DG200" s="295"/>
      <c r="DH200" s="295"/>
      <c r="DI200" s="295"/>
      <c r="DJ200" s="295"/>
      <c r="DK200" s="295"/>
      <c r="DL200" s="295"/>
      <c r="DM200" s="295"/>
      <c r="DN200" s="295"/>
      <c r="DO200" s="295"/>
      <c r="DP200" s="295"/>
      <c r="DQ200" s="295"/>
      <c r="DR200" s="295"/>
      <c r="DS200" s="295"/>
      <c r="DT200" s="295"/>
      <c r="DU200" s="295"/>
      <c r="DV200" s="295"/>
      <c r="DW200" s="295"/>
      <c r="DX200" s="295"/>
      <c r="DY200" s="295"/>
      <c r="DZ200" s="295"/>
      <c r="EA200" s="295"/>
      <c r="EB200" s="295"/>
      <c r="EC200" s="295"/>
      <c r="ED200" s="295"/>
      <c r="EE200" s="295"/>
      <c r="EF200" s="295"/>
      <c r="EG200" s="295"/>
      <c r="EH200" s="295"/>
      <c r="EI200" s="295"/>
      <c r="EJ200" s="295"/>
      <c r="EK200" s="295"/>
      <c r="EL200" s="295"/>
      <c r="EM200" s="295"/>
      <c r="EN200" s="295"/>
      <c r="EO200" s="295"/>
      <c r="EP200" s="295"/>
      <c r="EQ200" s="295"/>
      <c r="ER200" s="295"/>
      <c r="ES200" s="295"/>
      <c r="ET200" s="295"/>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c r="GC200" s="73"/>
      <c r="GD200" s="73"/>
      <c r="GE200" s="73"/>
      <c r="GF200" s="73"/>
      <c r="GG200" s="73"/>
      <c r="GH200" s="73"/>
      <c r="GI200" s="73"/>
      <c r="GJ200" s="73"/>
      <c r="GK200" s="73"/>
      <c r="GL200" s="73"/>
      <c r="GM200" s="73"/>
      <c r="GN200" s="73"/>
      <c r="GO200" s="73"/>
      <c r="GP200" s="73"/>
      <c r="GQ200" s="73"/>
      <c r="GR200" s="73"/>
      <c r="GS200" s="73"/>
      <c r="GT200" s="73"/>
      <c r="GU200" s="73"/>
      <c r="GV200" s="73"/>
      <c r="GW200" s="73"/>
      <c r="GX200" s="73"/>
      <c r="GY200" s="73"/>
      <c r="GZ200" s="73"/>
      <c r="HA200" s="73"/>
      <c r="HB200" s="73"/>
      <c r="HC200" s="73"/>
      <c r="HD200" s="73"/>
      <c r="HE200" s="73"/>
      <c r="HF200" s="73"/>
      <c r="HG200" s="73"/>
      <c r="HH200" s="73"/>
      <c r="HI200" s="73"/>
      <c r="HJ200" s="73"/>
      <c r="HK200" s="73"/>
      <c r="HL200" s="73"/>
      <c r="HM200" s="73"/>
      <c r="HN200" s="73"/>
      <c r="HO200" s="73"/>
      <c r="HP200" s="73"/>
      <c r="HQ200" s="73"/>
      <c r="HR200" s="73"/>
      <c r="HS200" s="73"/>
      <c r="HT200" s="73"/>
    </row>
    <row r="201" spans="14:228" s="2" customFormat="1" ht="15">
      <c r="N201" s="128"/>
      <c r="O201" s="128"/>
      <c r="P201" s="128"/>
      <c r="Q201" s="327"/>
      <c r="R201" s="328"/>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4"/>
      <c r="AO201" s="324"/>
      <c r="AP201" s="324"/>
      <c r="AQ201" s="324"/>
      <c r="AR201" s="324"/>
      <c r="AS201" s="324"/>
      <c r="AT201" s="324"/>
      <c r="AU201" s="324"/>
      <c r="AV201" s="324"/>
      <c r="AW201" s="324"/>
      <c r="AX201" s="324"/>
      <c r="AY201" s="324"/>
      <c r="AZ201" s="324"/>
      <c r="BA201" s="324"/>
      <c r="BB201" s="324"/>
      <c r="BC201" s="324"/>
      <c r="BD201" s="324"/>
      <c r="BE201" s="324"/>
      <c r="BF201" s="324"/>
      <c r="BG201" s="324"/>
      <c r="BH201" s="324"/>
      <c r="BI201" s="324"/>
      <c r="BJ201" s="324"/>
      <c r="BK201" s="324"/>
      <c r="BL201" s="324"/>
      <c r="BM201" s="324"/>
      <c r="BN201" s="324"/>
      <c r="BO201" s="302"/>
      <c r="BP201" s="301"/>
      <c r="BQ201" s="301"/>
      <c r="BR201" s="301"/>
      <c r="BS201" s="301"/>
      <c r="BT201" s="301"/>
      <c r="BU201" s="301"/>
      <c r="BV201" s="301"/>
      <c r="BW201" s="301"/>
      <c r="BX201" s="301"/>
      <c r="BY201" s="301"/>
      <c r="BZ201" s="301"/>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295"/>
      <c r="DC201" s="295"/>
      <c r="DD201" s="295"/>
      <c r="DE201" s="295"/>
      <c r="DF201" s="295"/>
      <c r="DG201" s="295"/>
      <c r="DH201" s="295"/>
      <c r="DI201" s="295"/>
      <c r="DJ201" s="295"/>
      <c r="DK201" s="295"/>
      <c r="DL201" s="295"/>
      <c r="DM201" s="295"/>
      <c r="DN201" s="295"/>
      <c r="DO201" s="295"/>
      <c r="DP201" s="295"/>
      <c r="DQ201" s="295"/>
      <c r="DR201" s="295"/>
      <c r="DS201" s="295"/>
      <c r="DT201" s="295"/>
      <c r="DU201" s="295"/>
      <c r="DV201" s="295"/>
      <c r="DW201" s="295"/>
      <c r="DX201" s="295"/>
      <c r="DY201" s="295"/>
      <c r="DZ201" s="295"/>
      <c r="EA201" s="295"/>
      <c r="EB201" s="295"/>
      <c r="EC201" s="295"/>
      <c r="ED201" s="295"/>
      <c r="EE201" s="295"/>
      <c r="EF201" s="295"/>
      <c r="EG201" s="295"/>
      <c r="EH201" s="295"/>
      <c r="EI201" s="295"/>
      <c r="EJ201" s="295"/>
      <c r="EK201" s="295"/>
      <c r="EL201" s="295"/>
      <c r="EM201" s="295"/>
      <c r="EN201" s="295"/>
      <c r="EO201" s="295"/>
      <c r="EP201" s="295"/>
      <c r="EQ201" s="295"/>
      <c r="ER201" s="295"/>
      <c r="ES201" s="295"/>
      <c r="ET201" s="295"/>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c r="GE201" s="73"/>
      <c r="GF201" s="73"/>
      <c r="GG201" s="73"/>
      <c r="GH201" s="73"/>
      <c r="GI201" s="73"/>
      <c r="GJ201" s="73"/>
      <c r="GK201" s="73"/>
      <c r="GL201" s="73"/>
      <c r="GM201" s="73"/>
      <c r="GN201" s="73"/>
      <c r="GO201" s="73"/>
      <c r="GP201" s="73"/>
      <c r="GQ201" s="73"/>
      <c r="GR201" s="73"/>
      <c r="GS201" s="73"/>
      <c r="GT201" s="73"/>
      <c r="GU201" s="73"/>
      <c r="GV201" s="73"/>
      <c r="GW201" s="73"/>
      <c r="GX201" s="73"/>
      <c r="GY201" s="73"/>
      <c r="GZ201" s="73"/>
      <c r="HA201" s="73"/>
      <c r="HB201" s="73"/>
      <c r="HC201" s="73"/>
      <c r="HD201" s="73"/>
      <c r="HE201" s="73"/>
      <c r="HF201" s="73"/>
      <c r="HG201" s="73"/>
      <c r="HH201" s="73"/>
      <c r="HI201" s="73"/>
      <c r="HJ201" s="73"/>
      <c r="HK201" s="73"/>
      <c r="HL201" s="73"/>
      <c r="HM201" s="73"/>
      <c r="HN201" s="73"/>
      <c r="HO201" s="73"/>
      <c r="HP201" s="73"/>
      <c r="HQ201" s="73"/>
      <c r="HR201" s="73"/>
      <c r="HS201" s="73"/>
      <c r="HT201" s="73"/>
    </row>
    <row r="202" spans="14:228" s="2" customFormat="1" ht="15">
      <c r="N202" s="128"/>
      <c r="O202" s="128"/>
      <c r="P202" s="128"/>
      <c r="Q202" s="327"/>
      <c r="R202" s="328"/>
      <c r="S202" s="324"/>
      <c r="T202" s="324"/>
      <c r="U202" s="324"/>
      <c r="V202" s="324"/>
      <c r="W202" s="324"/>
      <c r="X202" s="324"/>
      <c r="Y202" s="324"/>
      <c r="Z202" s="324"/>
      <c r="AA202" s="324"/>
      <c r="AB202" s="324"/>
      <c r="AC202" s="324"/>
      <c r="AD202" s="324"/>
      <c r="AE202" s="324"/>
      <c r="AF202" s="324"/>
      <c r="AG202" s="324"/>
      <c r="AH202" s="324"/>
      <c r="AI202" s="324"/>
      <c r="AJ202" s="324"/>
      <c r="AK202" s="324"/>
      <c r="AL202" s="324"/>
      <c r="AM202" s="324"/>
      <c r="AN202" s="324"/>
      <c r="AO202" s="324"/>
      <c r="AP202" s="324"/>
      <c r="AQ202" s="324"/>
      <c r="AR202" s="324"/>
      <c r="AS202" s="324"/>
      <c r="AT202" s="324"/>
      <c r="AU202" s="324"/>
      <c r="AV202" s="324"/>
      <c r="AW202" s="324"/>
      <c r="AX202" s="324"/>
      <c r="AY202" s="324"/>
      <c r="AZ202" s="324"/>
      <c r="BA202" s="324"/>
      <c r="BB202" s="324"/>
      <c r="BC202" s="324"/>
      <c r="BD202" s="324"/>
      <c r="BE202" s="324"/>
      <c r="BF202" s="324"/>
      <c r="BG202" s="324"/>
      <c r="BH202" s="324"/>
      <c r="BI202" s="324"/>
      <c r="BJ202" s="324"/>
      <c r="BK202" s="324"/>
      <c r="BL202" s="324"/>
      <c r="BM202" s="324"/>
      <c r="BN202" s="324"/>
      <c r="BO202" s="302"/>
      <c r="BP202" s="301"/>
      <c r="BQ202" s="301"/>
      <c r="BR202" s="301"/>
      <c r="BS202" s="301"/>
      <c r="BT202" s="301"/>
      <c r="BU202" s="301"/>
      <c r="BV202" s="301"/>
      <c r="BW202" s="301"/>
      <c r="BX202" s="301"/>
      <c r="BY202" s="301"/>
      <c r="BZ202" s="301"/>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295"/>
      <c r="DC202" s="295"/>
      <c r="DD202" s="295"/>
      <c r="DE202" s="295"/>
      <c r="DF202" s="295"/>
      <c r="DG202" s="295"/>
      <c r="DH202" s="295"/>
      <c r="DI202" s="295"/>
      <c r="DJ202" s="295"/>
      <c r="DK202" s="295"/>
      <c r="DL202" s="295"/>
      <c r="DM202" s="295"/>
      <c r="DN202" s="295"/>
      <c r="DO202" s="295"/>
      <c r="DP202" s="295"/>
      <c r="DQ202" s="295"/>
      <c r="DR202" s="295"/>
      <c r="DS202" s="295"/>
      <c r="DT202" s="295"/>
      <c r="DU202" s="295"/>
      <c r="DV202" s="295"/>
      <c r="DW202" s="295"/>
      <c r="DX202" s="295"/>
      <c r="DY202" s="295"/>
      <c r="DZ202" s="295"/>
      <c r="EA202" s="295"/>
      <c r="EB202" s="295"/>
      <c r="EC202" s="295"/>
      <c r="ED202" s="295"/>
      <c r="EE202" s="295"/>
      <c r="EF202" s="295"/>
      <c r="EG202" s="295"/>
      <c r="EH202" s="295"/>
      <c r="EI202" s="295"/>
      <c r="EJ202" s="295"/>
      <c r="EK202" s="295"/>
      <c r="EL202" s="295"/>
      <c r="EM202" s="295"/>
      <c r="EN202" s="295"/>
      <c r="EO202" s="295"/>
      <c r="EP202" s="295"/>
      <c r="EQ202" s="295"/>
      <c r="ER202" s="295"/>
      <c r="ES202" s="295"/>
      <c r="ET202" s="295"/>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c r="HA202" s="73"/>
      <c r="HB202" s="73"/>
      <c r="HC202" s="73"/>
      <c r="HD202" s="73"/>
      <c r="HE202" s="73"/>
      <c r="HF202" s="73"/>
      <c r="HG202" s="73"/>
      <c r="HH202" s="73"/>
      <c r="HI202" s="73"/>
      <c r="HJ202" s="73"/>
      <c r="HK202" s="73"/>
      <c r="HL202" s="73"/>
      <c r="HM202" s="73"/>
      <c r="HN202" s="73"/>
      <c r="HO202" s="73"/>
      <c r="HP202" s="73"/>
      <c r="HQ202" s="73"/>
      <c r="HR202" s="73"/>
      <c r="HS202" s="73"/>
      <c r="HT202" s="73"/>
    </row>
    <row r="203" spans="14:228" s="2" customFormat="1" ht="15">
      <c r="N203" s="128"/>
      <c r="O203" s="128"/>
      <c r="P203" s="128"/>
      <c r="Q203" s="327"/>
      <c r="R203" s="328"/>
      <c r="S203" s="324"/>
      <c r="T203" s="324"/>
      <c r="U203" s="324"/>
      <c r="V203" s="324"/>
      <c r="W203" s="324"/>
      <c r="X203" s="324"/>
      <c r="Y203" s="324"/>
      <c r="Z203" s="324"/>
      <c r="AA203" s="324"/>
      <c r="AB203" s="324"/>
      <c r="AC203" s="324"/>
      <c r="AD203" s="324"/>
      <c r="AE203" s="324"/>
      <c r="AF203" s="324"/>
      <c r="AG203" s="324"/>
      <c r="AH203" s="324"/>
      <c r="AI203" s="324"/>
      <c r="AJ203" s="324"/>
      <c r="AK203" s="324"/>
      <c r="AL203" s="324"/>
      <c r="AM203" s="324"/>
      <c r="AN203" s="324"/>
      <c r="AO203" s="324"/>
      <c r="AP203" s="324"/>
      <c r="AQ203" s="324"/>
      <c r="AR203" s="324"/>
      <c r="AS203" s="324"/>
      <c r="AT203" s="324"/>
      <c r="AU203" s="324"/>
      <c r="AV203" s="324"/>
      <c r="AW203" s="324"/>
      <c r="AX203" s="324"/>
      <c r="AY203" s="324"/>
      <c r="AZ203" s="324"/>
      <c r="BA203" s="324"/>
      <c r="BB203" s="324"/>
      <c r="BC203" s="324"/>
      <c r="BD203" s="324"/>
      <c r="BE203" s="324"/>
      <c r="BF203" s="324"/>
      <c r="BG203" s="324"/>
      <c r="BH203" s="324"/>
      <c r="BI203" s="324"/>
      <c r="BJ203" s="324"/>
      <c r="BK203" s="324"/>
      <c r="BL203" s="324"/>
      <c r="BM203" s="324"/>
      <c r="BN203" s="324"/>
      <c r="BO203" s="302"/>
      <c r="BP203" s="301"/>
      <c r="BQ203" s="301"/>
      <c r="BR203" s="301"/>
      <c r="BS203" s="301"/>
      <c r="BT203" s="301"/>
      <c r="BU203" s="301"/>
      <c r="BV203" s="301"/>
      <c r="BW203" s="301"/>
      <c r="BX203" s="301"/>
      <c r="BY203" s="301"/>
      <c r="BZ203" s="301"/>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295"/>
      <c r="DC203" s="295"/>
      <c r="DD203" s="295"/>
      <c r="DE203" s="295"/>
      <c r="DF203" s="295"/>
      <c r="DG203" s="295"/>
      <c r="DH203" s="295"/>
      <c r="DI203" s="295"/>
      <c r="DJ203" s="295"/>
      <c r="DK203" s="295"/>
      <c r="DL203" s="295"/>
      <c r="DM203" s="295"/>
      <c r="DN203" s="295"/>
      <c r="DO203" s="295"/>
      <c r="DP203" s="295"/>
      <c r="DQ203" s="295"/>
      <c r="DR203" s="295"/>
      <c r="DS203" s="295"/>
      <c r="DT203" s="295"/>
      <c r="DU203" s="295"/>
      <c r="DV203" s="295"/>
      <c r="DW203" s="295"/>
      <c r="DX203" s="295"/>
      <c r="DY203" s="295"/>
      <c r="DZ203" s="295"/>
      <c r="EA203" s="295"/>
      <c r="EB203" s="295"/>
      <c r="EC203" s="295"/>
      <c r="ED203" s="295"/>
      <c r="EE203" s="295"/>
      <c r="EF203" s="295"/>
      <c r="EG203" s="295"/>
      <c r="EH203" s="295"/>
      <c r="EI203" s="295"/>
      <c r="EJ203" s="295"/>
      <c r="EK203" s="295"/>
      <c r="EL203" s="295"/>
      <c r="EM203" s="295"/>
      <c r="EN203" s="295"/>
      <c r="EO203" s="295"/>
      <c r="EP203" s="295"/>
      <c r="EQ203" s="295"/>
      <c r="ER203" s="295"/>
      <c r="ES203" s="295"/>
      <c r="ET203" s="295"/>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c r="HA203" s="73"/>
      <c r="HB203" s="73"/>
      <c r="HC203" s="73"/>
      <c r="HD203" s="73"/>
      <c r="HE203" s="73"/>
      <c r="HF203" s="73"/>
      <c r="HG203" s="73"/>
      <c r="HH203" s="73"/>
      <c r="HI203" s="73"/>
      <c r="HJ203" s="73"/>
      <c r="HK203" s="73"/>
      <c r="HL203" s="73"/>
      <c r="HM203" s="73"/>
      <c r="HN203" s="73"/>
      <c r="HO203" s="73"/>
      <c r="HP203" s="73"/>
      <c r="HQ203" s="73"/>
      <c r="HR203" s="73"/>
      <c r="HS203" s="73"/>
      <c r="HT203" s="73"/>
    </row>
    <row r="204" spans="14:228" s="2" customFormat="1" ht="15">
      <c r="N204" s="128"/>
      <c r="O204" s="128"/>
      <c r="P204" s="128"/>
      <c r="Q204" s="327"/>
      <c r="R204" s="328"/>
      <c r="S204" s="324"/>
      <c r="T204" s="324"/>
      <c r="U204" s="324"/>
      <c r="V204" s="324"/>
      <c r="W204" s="324"/>
      <c r="X204" s="324"/>
      <c r="Y204" s="324"/>
      <c r="Z204" s="324"/>
      <c r="AA204" s="324"/>
      <c r="AB204" s="324"/>
      <c r="AC204" s="324"/>
      <c r="AD204" s="324"/>
      <c r="AE204" s="324"/>
      <c r="AF204" s="324"/>
      <c r="AG204" s="324"/>
      <c r="AH204" s="324"/>
      <c r="AI204" s="324"/>
      <c r="AJ204" s="324"/>
      <c r="AK204" s="324"/>
      <c r="AL204" s="324"/>
      <c r="AM204" s="324"/>
      <c r="AN204" s="324"/>
      <c r="AO204" s="324"/>
      <c r="AP204" s="324"/>
      <c r="AQ204" s="324"/>
      <c r="AR204" s="324"/>
      <c r="AS204" s="324"/>
      <c r="AT204" s="324"/>
      <c r="AU204" s="324"/>
      <c r="AV204" s="324"/>
      <c r="AW204" s="324"/>
      <c r="AX204" s="324"/>
      <c r="AY204" s="324"/>
      <c r="AZ204" s="324"/>
      <c r="BA204" s="324"/>
      <c r="BB204" s="324"/>
      <c r="BC204" s="324"/>
      <c r="BD204" s="324"/>
      <c r="BE204" s="324"/>
      <c r="BF204" s="324"/>
      <c r="BG204" s="324"/>
      <c r="BH204" s="324"/>
      <c r="BI204" s="324"/>
      <c r="BJ204" s="324"/>
      <c r="BK204" s="324"/>
      <c r="BL204" s="324"/>
      <c r="BM204" s="324"/>
      <c r="BN204" s="324"/>
      <c r="BO204" s="302"/>
      <c r="BP204" s="301"/>
      <c r="BQ204" s="301"/>
      <c r="BR204" s="301"/>
      <c r="BS204" s="301"/>
      <c r="BT204" s="301"/>
      <c r="BU204" s="301"/>
      <c r="BV204" s="301"/>
      <c r="BW204" s="301"/>
      <c r="BX204" s="301"/>
      <c r="BY204" s="301"/>
      <c r="BZ204" s="301"/>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295"/>
      <c r="DC204" s="295"/>
      <c r="DD204" s="295"/>
      <c r="DE204" s="295"/>
      <c r="DF204" s="295"/>
      <c r="DG204" s="295"/>
      <c r="DH204" s="295"/>
      <c r="DI204" s="295"/>
      <c r="DJ204" s="295"/>
      <c r="DK204" s="295"/>
      <c r="DL204" s="295"/>
      <c r="DM204" s="295"/>
      <c r="DN204" s="295"/>
      <c r="DO204" s="295"/>
      <c r="DP204" s="295"/>
      <c r="DQ204" s="295"/>
      <c r="DR204" s="295"/>
      <c r="DS204" s="295"/>
      <c r="DT204" s="295"/>
      <c r="DU204" s="295"/>
      <c r="DV204" s="295"/>
      <c r="DW204" s="295"/>
      <c r="DX204" s="295"/>
      <c r="DY204" s="295"/>
      <c r="DZ204" s="295"/>
      <c r="EA204" s="295"/>
      <c r="EB204" s="295"/>
      <c r="EC204" s="295"/>
      <c r="ED204" s="295"/>
      <c r="EE204" s="295"/>
      <c r="EF204" s="295"/>
      <c r="EG204" s="295"/>
      <c r="EH204" s="295"/>
      <c r="EI204" s="295"/>
      <c r="EJ204" s="295"/>
      <c r="EK204" s="295"/>
      <c r="EL204" s="295"/>
      <c r="EM204" s="295"/>
      <c r="EN204" s="295"/>
      <c r="EO204" s="295"/>
      <c r="EP204" s="295"/>
      <c r="EQ204" s="295"/>
      <c r="ER204" s="295"/>
      <c r="ES204" s="295"/>
      <c r="ET204" s="295"/>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c r="GJ204" s="73"/>
      <c r="GK204" s="73"/>
      <c r="GL204" s="73"/>
      <c r="GM204" s="73"/>
      <c r="GN204" s="73"/>
      <c r="GO204" s="73"/>
      <c r="GP204" s="73"/>
      <c r="GQ204" s="73"/>
      <c r="GR204" s="73"/>
      <c r="GS204" s="73"/>
      <c r="GT204" s="73"/>
      <c r="GU204" s="73"/>
      <c r="GV204" s="73"/>
      <c r="GW204" s="73"/>
      <c r="GX204" s="73"/>
      <c r="GY204" s="73"/>
      <c r="GZ204" s="73"/>
      <c r="HA204" s="73"/>
      <c r="HB204" s="73"/>
      <c r="HC204" s="73"/>
      <c r="HD204" s="73"/>
      <c r="HE204" s="73"/>
      <c r="HF204" s="73"/>
      <c r="HG204" s="73"/>
      <c r="HH204" s="73"/>
      <c r="HI204" s="73"/>
      <c r="HJ204" s="73"/>
      <c r="HK204" s="73"/>
      <c r="HL204" s="73"/>
      <c r="HM204" s="73"/>
      <c r="HN204" s="73"/>
      <c r="HO204" s="73"/>
      <c r="HP204" s="73"/>
      <c r="HQ204" s="73"/>
      <c r="HR204" s="73"/>
      <c r="HS204" s="73"/>
      <c r="HT204" s="73"/>
    </row>
    <row r="205" spans="14:228" s="2" customFormat="1" ht="15">
      <c r="N205" s="128"/>
      <c r="O205" s="128"/>
      <c r="P205" s="128"/>
      <c r="Q205" s="327"/>
      <c r="R205" s="328"/>
      <c r="S205" s="324"/>
      <c r="T205" s="324"/>
      <c r="U205" s="324"/>
      <c r="V205" s="324"/>
      <c r="W205" s="324"/>
      <c r="X205" s="324"/>
      <c r="Y205" s="324"/>
      <c r="Z205" s="324"/>
      <c r="AA205" s="324"/>
      <c r="AB205" s="324"/>
      <c r="AC205" s="324"/>
      <c r="AD205" s="324"/>
      <c r="AE205" s="324"/>
      <c r="AF205" s="324"/>
      <c r="AG205" s="324"/>
      <c r="AH205" s="324"/>
      <c r="AI205" s="324"/>
      <c r="AJ205" s="324"/>
      <c r="AK205" s="324"/>
      <c r="AL205" s="324"/>
      <c r="AM205" s="324"/>
      <c r="AN205" s="324"/>
      <c r="AO205" s="324"/>
      <c r="AP205" s="324"/>
      <c r="AQ205" s="324"/>
      <c r="AR205" s="324"/>
      <c r="AS205" s="324"/>
      <c r="AT205" s="324"/>
      <c r="AU205" s="324"/>
      <c r="AV205" s="324"/>
      <c r="AW205" s="324"/>
      <c r="AX205" s="324"/>
      <c r="AY205" s="324"/>
      <c r="AZ205" s="324"/>
      <c r="BA205" s="324"/>
      <c r="BB205" s="324"/>
      <c r="BC205" s="324"/>
      <c r="BD205" s="324"/>
      <c r="BE205" s="324"/>
      <c r="BF205" s="324"/>
      <c r="BG205" s="324"/>
      <c r="BH205" s="324"/>
      <c r="BI205" s="324"/>
      <c r="BJ205" s="324"/>
      <c r="BK205" s="324"/>
      <c r="BL205" s="324"/>
      <c r="BM205" s="324"/>
      <c r="BN205" s="324"/>
      <c r="BO205" s="302"/>
      <c r="BP205" s="301"/>
      <c r="BQ205" s="301"/>
      <c r="BR205" s="301"/>
      <c r="BS205" s="301"/>
      <c r="BT205" s="301"/>
      <c r="BU205" s="301"/>
      <c r="BV205" s="301"/>
      <c r="BW205" s="301"/>
      <c r="BX205" s="301"/>
      <c r="BY205" s="301"/>
      <c r="BZ205" s="301"/>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295"/>
      <c r="DC205" s="295"/>
      <c r="DD205" s="295"/>
      <c r="DE205" s="295"/>
      <c r="DF205" s="295"/>
      <c r="DG205" s="295"/>
      <c r="DH205" s="295"/>
      <c r="DI205" s="295"/>
      <c r="DJ205" s="295"/>
      <c r="DK205" s="295"/>
      <c r="DL205" s="295"/>
      <c r="DM205" s="295"/>
      <c r="DN205" s="295"/>
      <c r="DO205" s="295"/>
      <c r="DP205" s="295"/>
      <c r="DQ205" s="295"/>
      <c r="DR205" s="295"/>
      <c r="DS205" s="295"/>
      <c r="DT205" s="295"/>
      <c r="DU205" s="295"/>
      <c r="DV205" s="295"/>
      <c r="DW205" s="295"/>
      <c r="DX205" s="295"/>
      <c r="DY205" s="295"/>
      <c r="DZ205" s="295"/>
      <c r="EA205" s="295"/>
      <c r="EB205" s="295"/>
      <c r="EC205" s="295"/>
      <c r="ED205" s="295"/>
      <c r="EE205" s="295"/>
      <c r="EF205" s="295"/>
      <c r="EG205" s="295"/>
      <c r="EH205" s="295"/>
      <c r="EI205" s="295"/>
      <c r="EJ205" s="295"/>
      <c r="EK205" s="295"/>
      <c r="EL205" s="295"/>
      <c r="EM205" s="295"/>
      <c r="EN205" s="295"/>
      <c r="EO205" s="295"/>
      <c r="EP205" s="295"/>
      <c r="EQ205" s="295"/>
      <c r="ER205" s="295"/>
      <c r="ES205" s="295"/>
      <c r="ET205" s="295"/>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c r="GJ205" s="73"/>
      <c r="GK205" s="73"/>
      <c r="GL205" s="73"/>
      <c r="GM205" s="73"/>
      <c r="GN205" s="73"/>
      <c r="GO205" s="73"/>
      <c r="GP205" s="73"/>
      <c r="GQ205" s="73"/>
      <c r="GR205" s="73"/>
      <c r="GS205" s="73"/>
      <c r="GT205" s="73"/>
      <c r="GU205" s="73"/>
      <c r="GV205" s="73"/>
      <c r="GW205" s="73"/>
      <c r="GX205" s="73"/>
      <c r="GY205" s="73"/>
      <c r="GZ205" s="73"/>
      <c r="HA205" s="73"/>
      <c r="HB205" s="73"/>
      <c r="HC205" s="73"/>
      <c r="HD205" s="73"/>
      <c r="HE205" s="73"/>
      <c r="HF205" s="73"/>
      <c r="HG205" s="73"/>
      <c r="HH205" s="73"/>
      <c r="HI205" s="73"/>
      <c r="HJ205" s="73"/>
      <c r="HK205" s="73"/>
      <c r="HL205" s="73"/>
      <c r="HM205" s="73"/>
      <c r="HN205" s="73"/>
      <c r="HO205" s="73"/>
      <c r="HP205" s="73"/>
      <c r="HQ205" s="73"/>
      <c r="HR205" s="73"/>
      <c r="HS205" s="73"/>
      <c r="HT205" s="73"/>
    </row>
    <row r="206" spans="14:228" s="2" customFormat="1" ht="15">
      <c r="N206" s="128"/>
      <c r="O206" s="128"/>
      <c r="P206" s="128"/>
      <c r="Q206" s="327"/>
      <c r="R206" s="328"/>
      <c r="S206" s="324"/>
      <c r="T206" s="324"/>
      <c r="U206" s="324"/>
      <c r="V206" s="324"/>
      <c r="W206" s="324"/>
      <c r="X206" s="324"/>
      <c r="Y206" s="324"/>
      <c r="Z206" s="324"/>
      <c r="AA206" s="324"/>
      <c r="AB206" s="324"/>
      <c r="AC206" s="324"/>
      <c r="AD206" s="324"/>
      <c r="AE206" s="324"/>
      <c r="AF206" s="324"/>
      <c r="AG206" s="324"/>
      <c r="AH206" s="324"/>
      <c r="AI206" s="324"/>
      <c r="AJ206" s="324"/>
      <c r="AK206" s="324"/>
      <c r="AL206" s="324"/>
      <c r="AM206" s="324"/>
      <c r="AN206" s="324"/>
      <c r="AO206" s="324"/>
      <c r="AP206" s="324"/>
      <c r="AQ206" s="324"/>
      <c r="AR206" s="324"/>
      <c r="AS206" s="324"/>
      <c r="AT206" s="324"/>
      <c r="AU206" s="324"/>
      <c r="AV206" s="324"/>
      <c r="AW206" s="324"/>
      <c r="AX206" s="324"/>
      <c r="AY206" s="324"/>
      <c r="AZ206" s="324"/>
      <c r="BA206" s="324"/>
      <c r="BB206" s="324"/>
      <c r="BC206" s="324"/>
      <c r="BD206" s="324"/>
      <c r="BE206" s="324"/>
      <c r="BF206" s="324"/>
      <c r="BG206" s="324"/>
      <c r="BH206" s="324"/>
      <c r="BI206" s="324"/>
      <c r="BJ206" s="324"/>
      <c r="BK206" s="324"/>
      <c r="BL206" s="324"/>
      <c r="BM206" s="324"/>
      <c r="BN206" s="324"/>
      <c r="BO206" s="302"/>
      <c r="BP206" s="301"/>
      <c r="BQ206" s="301"/>
      <c r="BR206" s="301"/>
      <c r="BS206" s="301"/>
      <c r="BT206" s="301"/>
      <c r="BU206" s="301"/>
      <c r="BV206" s="301"/>
      <c r="BW206" s="301"/>
      <c r="BX206" s="301"/>
      <c r="BY206" s="301"/>
      <c r="BZ206" s="301"/>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295"/>
      <c r="DC206" s="295"/>
      <c r="DD206" s="295"/>
      <c r="DE206" s="295"/>
      <c r="DF206" s="295"/>
      <c r="DG206" s="295"/>
      <c r="DH206" s="295"/>
      <c r="DI206" s="295"/>
      <c r="DJ206" s="295"/>
      <c r="DK206" s="295"/>
      <c r="DL206" s="295"/>
      <c r="DM206" s="295"/>
      <c r="DN206" s="295"/>
      <c r="DO206" s="295"/>
      <c r="DP206" s="295"/>
      <c r="DQ206" s="295"/>
      <c r="DR206" s="295"/>
      <c r="DS206" s="295"/>
      <c r="DT206" s="295"/>
      <c r="DU206" s="295"/>
      <c r="DV206" s="295"/>
      <c r="DW206" s="295"/>
      <c r="DX206" s="295"/>
      <c r="DY206" s="295"/>
      <c r="DZ206" s="295"/>
      <c r="EA206" s="295"/>
      <c r="EB206" s="295"/>
      <c r="EC206" s="295"/>
      <c r="ED206" s="295"/>
      <c r="EE206" s="295"/>
      <c r="EF206" s="295"/>
      <c r="EG206" s="295"/>
      <c r="EH206" s="295"/>
      <c r="EI206" s="295"/>
      <c r="EJ206" s="295"/>
      <c r="EK206" s="295"/>
      <c r="EL206" s="295"/>
      <c r="EM206" s="295"/>
      <c r="EN206" s="295"/>
      <c r="EO206" s="295"/>
      <c r="EP206" s="295"/>
      <c r="EQ206" s="295"/>
      <c r="ER206" s="295"/>
      <c r="ES206" s="295"/>
      <c r="ET206" s="295"/>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c r="GJ206" s="73"/>
      <c r="GK206" s="73"/>
      <c r="GL206" s="73"/>
      <c r="GM206" s="73"/>
      <c r="GN206" s="73"/>
      <c r="GO206" s="73"/>
      <c r="GP206" s="73"/>
      <c r="GQ206" s="73"/>
      <c r="GR206" s="73"/>
      <c r="GS206" s="73"/>
      <c r="GT206" s="73"/>
      <c r="GU206" s="73"/>
      <c r="GV206" s="73"/>
      <c r="GW206" s="73"/>
      <c r="GX206" s="73"/>
      <c r="GY206" s="73"/>
      <c r="GZ206" s="73"/>
      <c r="HA206" s="73"/>
      <c r="HB206" s="73"/>
      <c r="HC206" s="73"/>
      <c r="HD206" s="73"/>
      <c r="HE206" s="73"/>
      <c r="HF206" s="73"/>
      <c r="HG206" s="73"/>
      <c r="HH206" s="73"/>
      <c r="HI206" s="73"/>
      <c r="HJ206" s="73"/>
      <c r="HK206" s="73"/>
      <c r="HL206" s="73"/>
      <c r="HM206" s="73"/>
      <c r="HN206" s="73"/>
      <c r="HO206" s="73"/>
      <c r="HP206" s="73"/>
      <c r="HQ206" s="73"/>
      <c r="HR206" s="73"/>
      <c r="HS206" s="73"/>
      <c r="HT206" s="73"/>
    </row>
    <row r="207" spans="14:228" s="2" customFormat="1" ht="15">
      <c r="N207" s="128"/>
      <c r="O207" s="128"/>
      <c r="P207" s="128"/>
      <c r="Q207" s="327"/>
      <c r="R207" s="328"/>
      <c r="S207" s="324"/>
      <c r="T207" s="324"/>
      <c r="U207" s="324"/>
      <c r="V207" s="324"/>
      <c r="W207" s="324"/>
      <c r="X207" s="324"/>
      <c r="Y207" s="324"/>
      <c r="Z207" s="324"/>
      <c r="AA207" s="324"/>
      <c r="AB207" s="324"/>
      <c r="AC207" s="324"/>
      <c r="AD207" s="324"/>
      <c r="AE207" s="324"/>
      <c r="AF207" s="324"/>
      <c r="AG207" s="324"/>
      <c r="AH207" s="324"/>
      <c r="AI207" s="324"/>
      <c r="AJ207" s="324"/>
      <c r="AK207" s="324"/>
      <c r="AL207" s="324"/>
      <c r="AM207" s="324"/>
      <c r="AN207" s="324"/>
      <c r="AO207" s="324"/>
      <c r="AP207" s="324"/>
      <c r="AQ207" s="324"/>
      <c r="AR207" s="324"/>
      <c r="AS207" s="324"/>
      <c r="AT207" s="324"/>
      <c r="AU207" s="324"/>
      <c r="AV207" s="324"/>
      <c r="AW207" s="324"/>
      <c r="AX207" s="324"/>
      <c r="AY207" s="324"/>
      <c r="AZ207" s="324"/>
      <c r="BA207" s="324"/>
      <c r="BB207" s="324"/>
      <c r="BC207" s="324"/>
      <c r="BD207" s="324"/>
      <c r="BE207" s="324"/>
      <c r="BF207" s="324"/>
      <c r="BG207" s="324"/>
      <c r="BH207" s="324"/>
      <c r="BI207" s="324"/>
      <c r="BJ207" s="324"/>
      <c r="BK207" s="324"/>
      <c r="BL207" s="324"/>
      <c r="BM207" s="324"/>
      <c r="BN207" s="324"/>
      <c r="BO207" s="302"/>
      <c r="BP207" s="301"/>
      <c r="BQ207" s="301"/>
      <c r="BR207" s="301"/>
      <c r="BS207" s="301"/>
      <c r="BT207" s="301"/>
      <c r="BU207" s="301"/>
      <c r="BV207" s="301"/>
      <c r="BW207" s="301"/>
      <c r="BX207" s="301"/>
      <c r="BY207" s="301"/>
      <c r="BZ207" s="301"/>
      <c r="CA207" s="128"/>
      <c r="CB207" s="128"/>
      <c r="CC207" s="128"/>
      <c r="CD207" s="128"/>
      <c r="CE207" s="128"/>
      <c r="CF207" s="128"/>
      <c r="CG207" s="128"/>
      <c r="CH207" s="128"/>
      <c r="CI207" s="128"/>
      <c r="CJ207" s="128"/>
      <c r="CK207" s="128"/>
      <c r="CL207" s="128"/>
      <c r="CM207" s="128"/>
      <c r="CN207" s="128"/>
      <c r="CO207" s="128"/>
      <c r="CP207" s="128"/>
      <c r="CQ207" s="128"/>
      <c r="CR207" s="128"/>
      <c r="CS207" s="128"/>
      <c r="CT207" s="128"/>
      <c r="CU207" s="128"/>
      <c r="CV207" s="128"/>
      <c r="CW207" s="128"/>
      <c r="CX207" s="128"/>
      <c r="CY207" s="128"/>
      <c r="CZ207" s="128"/>
      <c r="DA207" s="128"/>
      <c r="DB207" s="295"/>
      <c r="DC207" s="295"/>
      <c r="DD207" s="295"/>
      <c r="DE207" s="295"/>
      <c r="DF207" s="295"/>
      <c r="DG207" s="295"/>
      <c r="DH207" s="295"/>
      <c r="DI207" s="295"/>
      <c r="DJ207" s="295"/>
      <c r="DK207" s="295"/>
      <c r="DL207" s="295"/>
      <c r="DM207" s="295"/>
      <c r="DN207" s="295"/>
      <c r="DO207" s="295"/>
      <c r="DP207" s="295"/>
      <c r="DQ207" s="295"/>
      <c r="DR207" s="295"/>
      <c r="DS207" s="295"/>
      <c r="DT207" s="295"/>
      <c r="DU207" s="295"/>
      <c r="DV207" s="295"/>
      <c r="DW207" s="295"/>
      <c r="DX207" s="295"/>
      <c r="DY207" s="295"/>
      <c r="DZ207" s="295"/>
      <c r="EA207" s="295"/>
      <c r="EB207" s="295"/>
      <c r="EC207" s="295"/>
      <c r="ED207" s="295"/>
      <c r="EE207" s="295"/>
      <c r="EF207" s="295"/>
      <c r="EG207" s="295"/>
      <c r="EH207" s="295"/>
      <c r="EI207" s="295"/>
      <c r="EJ207" s="295"/>
      <c r="EK207" s="295"/>
      <c r="EL207" s="295"/>
      <c r="EM207" s="295"/>
      <c r="EN207" s="295"/>
      <c r="EO207" s="295"/>
      <c r="EP207" s="295"/>
      <c r="EQ207" s="295"/>
      <c r="ER207" s="295"/>
      <c r="ES207" s="295"/>
      <c r="ET207" s="295"/>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c r="GJ207" s="73"/>
      <c r="GK207" s="73"/>
      <c r="GL207" s="73"/>
      <c r="GM207" s="73"/>
      <c r="GN207" s="73"/>
      <c r="GO207" s="73"/>
      <c r="GP207" s="73"/>
      <c r="GQ207" s="73"/>
      <c r="GR207" s="73"/>
      <c r="GS207" s="73"/>
      <c r="GT207" s="73"/>
      <c r="GU207" s="73"/>
      <c r="GV207" s="73"/>
      <c r="GW207" s="73"/>
      <c r="GX207" s="73"/>
      <c r="GY207" s="73"/>
      <c r="GZ207" s="73"/>
      <c r="HA207" s="73"/>
      <c r="HB207" s="73"/>
      <c r="HC207" s="73"/>
      <c r="HD207" s="73"/>
      <c r="HE207" s="73"/>
      <c r="HF207" s="73"/>
      <c r="HG207" s="73"/>
      <c r="HH207" s="73"/>
      <c r="HI207" s="73"/>
      <c r="HJ207" s="73"/>
      <c r="HK207" s="73"/>
      <c r="HL207" s="73"/>
      <c r="HM207" s="73"/>
      <c r="HN207" s="73"/>
      <c r="HO207" s="73"/>
      <c r="HP207" s="73"/>
      <c r="HQ207" s="73"/>
      <c r="HR207" s="73"/>
      <c r="HS207" s="73"/>
      <c r="HT207" s="73"/>
    </row>
    <row r="208" spans="14:228" s="2" customFormat="1" ht="15">
      <c r="N208" s="128"/>
      <c r="O208" s="128"/>
      <c r="P208" s="128"/>
      <c r="Q208" s="327"/>
      <c r="R208" s="328"/>
      <c r="S208" s="324"/>
      <c r="T208" s="324"/>
      <c r="U208" s="324"/>
      <c r="V208" s="324"/>
      <c r="W208" s="324"/>
      <c r="X208" s="324"/>
      <c r="Y208" s="324"/>
      <c r="Z208" s="324"/>
      <c r="AA208" s="324"/>
      <c r="AB208" s="324"/>
      <c r="AC208" s="324"/>
      <c r="AD208" s="324"/>
      <c r="AE208" s="324"/>
      <c r="AF208" s="324"/>
      <c r="AG208" s="324"/>
      <c r="AH208" s="324"/>
      <c r="AI208" s="324"/>
      <c r="AJ208" s="324"/>
      <c r="AK208" s="324"/>
      <c r="AL208" s="324"/>
      <c r="AM208" s="324"/>
      <c r="AN208" s="324"/>
      <c r="AO208" s="324"/>
      <c r="AP208" s="324"/>
      <c r="AQ208" s="324"/>
      <c r="AR208" s="324"/>
      <c r="AS208" s="324"/>
      <c r="AT208" s="324"/>
      <c r="AU208" s="324"/>
      <c r="AV208" s="324"/>
      <c r="AW208" s="324"/>
      <c r="AX208" s="324"/>
      <c r="AY208" s="324"/>
      <c r="AZ208" s="324"/>
      <c r="BA208" s="324"/>
      <c r="BB208" s="324"/>
      <c r="BC208" s="324"/>
      <c r="BD208" s="324"/>
      <c r="BE208" s="324"/>
      <c r="BF208" s="324"/>
      <c r="BG208" s="324"/>
      <c r="BH208" s="324"/>
      <c r="BI208" s="324"/>
      <c r="BJ208" s="324"/>
      <c r="BK208" s="324"/>
      <c r="BL208" s="324"/>
      <c r="BM208" s="324"/>
      <c r="BN208" s="324"/>
      <c r="BO208" s="302"/>
      <c r="BP208" s="301"/>
      <c r="BQ208" s="301"/>
      <c r="BR208" s="301"/>
      <c r="BS208" s="301"/>
      <c r="BT208" s="301"/>
      <c r="BU208" s="301"/>
      <c r="BV208" s="301"/>
      <c r="BW208" s="301"/>
      <c r="BX208" s="301"/>
      <c r="BY208" s="301"/>
      <c r="BZ208" s="301"/>
      <c r="CA208" s="128"/>
      <c r="CB208" s="128"/>
      <c r="CC208" s="128"/>
      <c r="CD208" s="128"/>
      <c r="CE208" s="128"/>
      <c r="CF208" s="128"/>
      <c r="CG208" s="128"/>
      <c r="CH208" s="128"/>
      <c r="CI208" s="128"/>
      <c r="CJ208" s="128"/>
      <c r="CK208" s="128"/>
      <c r="CL208" s="128"/>
      <c r="CM208" s="128"/>
      <c r="CN208" s="128"/>
      <c r="CO208" s="128"/>
      <c r="CP208" s="128"/>
      <c r="CQ208" s="128"/>
      <c r="CR208" s="128"/>
      <c r="CS208" s="128"/>
      <c r="CT208" s="128"/>
      <c r="CU208" s="128"/>
      <c r="CV208" s="128"/>
      <c r="CW208" s="128"/>
      <c r="CX208" s="128"/>
      <c r="CY208" s="128"/>
      <c r="CZ208" s="128"/>
      <c r="DA208" s="128"/>
      <c r="DB208" s="295"/>
      <c r="DC208" s="295"/>
      <c r="DD208" s="295"/>
      <c r="DE208" s="295"/>
      <c r="DF208" s="295"/>
      <c r="DG208" s="295"/>
      <c r="DH208" s="295"/>
      <c r="DI208" s="295"/>
      <c r="DJ208" s="295"/>
      <c r="DK208" s="295"/>
      <c r="DL208" s="295"/>
      <c r="DM208" s="295"/>
      <c r="DN208" s="295"/>
      <c r="DO208" s="295"/>
      <c r="DP208" s="295"/>
      <c r="DQ208" s="295"/>
      <c r="DR208" s="295"/>
      <c r="DS208" s="295"/>
      <c r="DT208" s="295"/>
      <c r="DU208" s="295"/>
      <c r="DV208" s="295"/>
      <c r="DW208" s="295"/>
      <c r="DX208" s="295"/>
      <c r="DY208" s="295"/>
      <c r="DZ208" s="295"/>
      <c r="EA208" s="295"/>
      <c r="EB208" s="295"/>
      <c r="EC208" s="295"/>
      <c r="ED208" s="295"/>
      <c r="EE208" s="295"/>
      <c r="EF208" s="295"/>
      <c r="EG208" s="295"/>
      <c r="EH208" s="295"/>
      <c r="EI208" s="295"/>
      <c r="EJ208" s="295"/>
      <c r="EK208" s="295"/>
      <c r="EL208" s="295"/>
      <c r="EM208" s="295"/>
      <c r="EN208" s="295"/>
      <c r="EO208" s="295"/>
      <c r="EP208" s="295"/>
      <c r="EQ208" s="295"/>
      <c r="ER208" s="295"/>
      <c r="ES208" s="295"/>
      <c r="ET208" s="295"/>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c r="GJ208" s="73"/>
      <c r="GK208" s="73"/>
      <c r="GL208" s="73"/>
      <c r="GM208" s="73"/>
      <c r="GN208" s="73"/>
      <c r="GO208" s="73"/>
      <c r="GP208" s="73"/>
      <c r="GQ208" s="73"/>
      <c r="GR208" s="73"/>
      <c r="GS208" s="73"/>
      <c r="GT208" s="73"/>
      <c r="GU208" s="73"/>
      <c r="GV208" s="73"/>
      <c r="GW208" s="73"/>
      <c r="GX208" s="73"/>
      <c r="GY208" s="73"/>
      <c r="GZ208" s="73"/>
      <c r="HA208" s="73"/>
      <c r="HB208" s="73"/>
      <c r="HC208" s="73"/>
      <c r="HD208" s="73"/>
      <c r="HE208" s="73"/>
      <c r="HF208" s="73"/>
      <c r="HG208" s="73"/>
      <c r="HH208" s="73"/>
      <c r="HI208" s="73"/>
      <c r="HJ208" s="73"/>
      <c r="HK208" s="73"/>
      <c r="HL208" s="73"/>
      <c r="HM208" s="73"/>
      <c r="HN208" s="73"/>
      <c r="HO208" s="73"/>
      <c r="HP208" s="73"/>
      <c r="HQ208" s="73"/>
      <c r="HR208" s="73"/>
      <c r="HS208" s="73"/>
      <c r="HT208" s="73"/>
    </row>
    <row r="209" spans="14:228" s="2" customFormat="1" ht="15">
      <c r="N209" s="128"/>
      <c r="O209" s="128"/>
      <c r="P209" s="128"/>
      <c r="Q209" s="327"/>
      <c r="R209" s="328"/>
      <c r="S209" s="324"/>
      <c r="T209" s="324"/>
      <c r="U209" s="324"/>
      <c r="V209" s="324"/>
      <c r="W209" s="324"/>
      <c r="X209" s="324"/>
      <c r="Y209" s="324"/>
      <c r="Z209" s="324"/>
      <c r="AA209" s="324"/>
      <c r="AB209" s="324"/>
      <c r="AC209" s="324"/>
      <c r="AD209" s="324"/>
      <c r="AE209" s="324"/>
      <c r="AF209" s="324"/>
      <c r="AG209" s="324"/>
      <c r="AH209" s="324"/>
      <c r="AI209" s="324"/>
      <c r="AJ209" s="324"/>
      <c r="AK209" s="324"/>
      <c r="AL209" s="324"/>
      <c r="AM209" s="324"/>
      <c r="AN209" s="324"/>
      <c r="AO209" s="324"/>
      <c r="AP209" s="324"/>
      <c r="AQ209" s="324"/>
      <c r="AR209" s="324"/>
      <c r="AS209" s="324"/>
      <c r="AT209" s="324"/>
      <c r="AU209" s="324"/>
      <c r="AV209" s="324"/>
      <c r="AW209" s="324"/>
      <c r="AX209" s="324"/>
      <c r="AY209" s="324"/>
      <c r="AZ209" s="324"/>
      <c r="BA209" s="324"/>
      <c r="BB209" s="324"/>
      <c r="BC209" s="324"/>
      <c r="BD209" s="324"/>
      <c r="BE209" s="324"/>
      <c r="BF209" s="324"/>
      <c r="BG209" s="324"/>
      <c r="BH209" s="324"/>
      <c r="BI209" s="324"/>
      <c r="BJ209" s="324"/>
      <c r="BK209" s="324"/>
      <c r="BL209" s="324"/>
      <c r="BM209" s="324"/>
      <c r="BN209" s="324"/>
      <c r="BO209" s="302"/>
      <c r="BP209" s="301"/>
      <c r="BQ209" s="301"/>
      <c r="BR209" s="301"/>
      <c r="BS209" s="301"/>
      <c r="BT209" s="301"/>
      <c r="BU209" s="301"/>
      <c r="BV209" s="301"/>
      <c r="BW209" s="301"/>
      <c r="BX209" s="301"/>
      <c r="BY209" s="301"/>
      <c r="BZ209" s="301"/>
      <c r="CA209" s="128"/>
      <c r="CB209" s="128"/>
      <c r="CC209" s="128"/>
      <c r="CD209" s="128"/>
      <c r="CE209" s="128"/>
      <c r="CF209" s="128"/>
      <c r="CG209" s="128"/>
      <c r="CH209" s="128"/>
      <c r="CI209" s="128"/>
      <c r="CJ209" s="128"/>
      <c r="CK209" s="128"/>
      <c r="CL209" s="128"/>
      <c r="CM209" s="128"/>
      <c r="CN209" s="128"/>
      <c r="CO209" s="128"/>
      <c r="CP209" s="128"/>
      <c r="CQ209" s="128"/>
      <c r="CR209" s="128"/>
      <c r="CS209" s="128"/>
      <c r="CT209" s="128"/>
      <c r="CU209" s="128"/>
      <c r="CV209" s="128"/>
      <c r="CW209" s="128"/>
      <c r="CX209" s="128"/>
      <c r="CY209" s="128"/>
      <c r="CZ209" s="128"/>
      <c r="DA209" s="128"/>
      <c r="DB209" s="295"/>
      <c r="DC209" s="295"/>
      <c r="DD209" s="295"/>
      <c r="DE209" s="295"/>
      <c r="DF209" s="295"/>
      <c r="DG209" s="295"/>
      <c r="DH209" s="295"/>
      <c r="DI209" s="295"/>
      <c r="DJ209" s="295"/>
      <c r="DK209" s="295"/>
      <c r="DL209" s="295"/>
      <c r="DM209" s="295"/>
      <c r="DN209" s="295"/>
      <c r="DO209" s="295"/>
      <c r="DP209" s="295"/>
      <c r="DQ209" s="295"/>
      <c r="DR209" s="295"/>
      <c r="DS209" s="295"/>
      <c r="DT209" s="295"/>
      <c r="DU209" s="295"/>
      <c r="DV209" s="295"/>
      <c r="DW209" s="295"/>
      <c r="DX209" s="295"/>
      <c r="DY209" s="295"/>
      <c r="DZ209" s="295"/>
      <c r="EA209" s="295"/>
      <c r="EB209" s="295"/>
      <c r="EC209" s="295"/>
      <c r="ED209" s="295"/>
      <c r="EE209" s="295"/>
      <c r="EF209" s="295"/>
      <c r="EG209" s="295"/>
      <c r="EH209" s="295"/>
      <c r="EI209" s="295"/>
      <c r="EJ209" s="295"/>
      <c r="EK209" s="295"/>
      <c r="EL209" s="295"/>
      <c r="EM209" s="295"/>
      <c r="EN209" s="295"/>
      <c r="EO209" s="295"/>
      <c r="EP209" s="295"/>
      <c r="EQ209" s="295"/>
      <c r="ER209" s="295"/>
      <c r="ES209" s="295"/>
      <c r="ET209" s="295"/>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c r="GJ209" s="73"/>
      <c r="GK209" s="73"/>
      <c r="GL209" s="73"/>
      <c r="GM209" s="73"/>
      <c r="GN209" s="73"/>
      <c r="GO209" s="73"/>
      <c r="GP209" s="73"/>
      <c r="GQ209" s="73"/>
      <c r="GR209" s="73"/>
      <c r="GS209" s="73"/>
      <c r="GT209" s="73"/>
      <c r="GU209" s="73"/>
      <c r="GV209" s="73"/>
      <c r="GW209" s="73"/>
      <c r="GX209" s="73"/>
      <c r="GY209" s="73"/>
      <c r="GZ209" s="73"/>
      <c r="HA209" s="73"/>
      <c r="HB209" s="73"/>
      <c r="HC209" s="73"/>
      <c r="HD209" s="73"/>
      <c r="HE209" s="73"/>
      <c r="HF209" s="73"/>
      <c r="HG209" s="73"/>
      <c r="HH209" s="73"/>
      <c r="HI209" s="73"/>
      <c r="HJ209" s="73"/>
      <c r="HK209" s="73"/>
      <c r="HL209" s="73"/>
      <c r="HM209" s="73"/>
      <c r="HN209" s="73"/>
      <c r="HO209" s="73"/>
      <c r="HP209" s="73"/>
      <c r="HQ209" s="73"/>
      <c r="HR209" s="73"/>
      <c r="HS209" s="73"/>
      <c r="HT209" s="73"/>
    </row>
    <row r="210" spans="14:228" s="2" customFormat="1" ht="15">
      <c r="N210" s="128"/>
      <c r="O210" s="128"/>
      <c r="P210" s="128"/>
      <c r="Q210" s="327"/>
      <c r="R210" s="328"/>
      <c r="S210" s="324"/>
      <c r="T210" s="324"/>
      <c r="U210" s="324"/>
      <c r="V210" s="324"/>
      <c r="W210" s="324"/>
      <c r="X210" s="324"/>
      <c r="Y210" s="324"/>
      <c r="Z210" s="324"/>
      <c r="AA210" s="324"/>
      <c r="AB210" s="324"/>
      <c r="AC210" s="324"/>
      <c r="AD210" s="324"/>
      <c r="AE210" s="324"/>
      <c r="AF210" s="324"/>
      <c r="AG210" s="324"/>
      <c r="AH210" s="324"/>
      <c r="AI210" s="324"/>
      <c r="AJ210" s="324"/>
      <c r="AK210" s="324"/>
      <c r="AL210" s="324"/>
      <c r="AM210" s="324"/>
      <c r="AN210" s="324"/>
      <c r="AO210" s="324"/>
      <c r="AP210" s="324"/>
      <c r="AQ210" s="324"/>
      <c r="AR210" s="324"/>
      <c r="AS210" s="324"/>
      <c r="AT210" s="324"/>
      <c r="AU210" s="324"/>
      <c r="AV210" s="324"/>
      <c r="AW210" s="324"/>
      <c r="AX210" s="324"/>
      <c r="AY210" s="324"/>
      <c r="AZ210" s="324"/>
      <c r="BA210" s="324"/>
      <c r="BB210" s="324"/>
      <c r="BC210" s="324"/>
      <c r="BD210" s="324"/>
      <c r="BE210" s="324"/>
      <c r="BF210" s="324"/>
      <c r="BG210" s="324"/>
      <c r="BH210" s="324"/>
      <c r="BI210" s="324"/>
      <c r="BJ210" s="324"/>
      <c r="BK210" s="324"/>
      <c r="BL210" s="324"/>
      <c r="BM210" s="324"/>
      <c r="BN210" s="324"/>
      <c r="BO210" s="302"/>
      <c r="BP210" s="301"/>
      <c r="BQ210" s="301"/>
      <c r="BR210" s="301"/>
      <c r="BS210" s="301"/>
      <c r="BT210" s="301"/>
      <c r="BU210" s="301"/>
      <c r="BV210" s="301"/>
      <c r="BW210" s="301"/>
      <c r="BX210" s="301"/>
      <c r="BY210" s="301"/>
      <c r="BZ210" s="301"/>
      <c r="CA210" s="128"/>
      <c r="CB210" s="128"/>
      <c r="CC210" s="128"/>
      <c r="CD210" s="128"/>
      <c r="CE210" s="128"/>
      <c r="CF210" s="128"/>
      <c r="CG210" s="128"/>
      <c r="CH210" s="128"/>
      <c r="CI210" s="128"/>
      <c r="CJ210" s="128"/>
      <c r="CK210" s="128"/>
      <c r="CL210" s="128"/>
      <c r="CM210" s="128"/>
      <c r="CN210" s="128"/>
      <c r="CO210" s="128"/>
      <c r="CP210" s="128"/>
      <c r="CQ210" s="128"/>
      <c r="CR210" s="128"/>
      <c r="CS210" s="128"/>
      <c r="CT210" s="128"/>
      <c r="CU210" s="128"/>
      <c r="CV210" s="128"/>
      <c r="CW210" s="128"/>
      <c r="CX210" s="128"/>
      <c r="CY210" s="128"/>
      <c r="CZ210" s="128"/>
      <c r="DA210" s="128"/>
      <c r="DB210" s="295"/>
      <c r="DC210" s="295"/>
      <c r="DD210" s="295"/>
      <c r="DE210" s="295"/>
      <c r="DF210" s="295"/>
      <c r="DG210" s="295"/>
      <c r="DH210" s="295"/>
      <c r="DI210" s="295"/>
      <c r="DJ210" s="295"/>
      <c r="DK210" s="295"/>
      <c r="DL210" s="295"/>
      <c r="DM210" s="295"/>
      <c r="DN210" s="295"/>
      <c r="DO210" s="295"/>
      <c r="DP210" s="295"/>
      <c r="DQ210" s="295"/>
      <c r="DR210" s="295"/>
      <c r="DS210" s="295"/>
      <c r="DT210" s="295"/>
      <c r="DU210" s="295"/>
      <c r="DV210" s="295"/>
      <c r="DW210" s="295"/>
      <c r="DX210" s="295"/>
      <c r="DY210" s="295"/>
      <c r="DZ210" s="295"/>
      <c r="EA210" s="295"/>
      <c r="EB210" s="295"/>
      <c r="EC210" s="295"/>
      <c r="ED210" s="295"/>
      <c r="EE210" s="295"/>
      <c r="EF210" s="295"/>
      <c r="EG210" s="295"/>
      <c r="EH210" s="295"/>
      <c r="EI210" s="295"/>
      <c r="EJ210" s="295"/>
      <c r="EK210" s="295"/>
      <c r="EL210" s="295"/>
      <c r="EM210" s="295"/>
      <c r="EN210" s="295"/>
      <c r="EO210" s="295"/>
      <c r="EP210" s="295"/>
      <c r="EQ210" s="295"/>
      <c r="ER210" s="295"/>
      <c r="ES210" s="295"/>
      <c r="ET210" s="295"/>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c r="GJ210" s="73"/>
      <c r="GK210" s="73"/>
      <c r="GL210" s="73"/>
      <c r="GM210" s="73"/>
      <c r="GN210" s="73"/>
      <c r="GO210" s="73"/>
      <c r="GP210" s="73"/>
      <c r="GQ210" s="73"/>
      <c r="GR210" s="73"/>
      <c r="GS210" s="73"/>
      <c r="GT210" s="73"/>
      <c r="GU210" s="73"/>
      <c r="GV210" s="73"/>
      <c r="GW210" s="73"/>
      <c r="GX210" s="73"/>
      <c r="GY210" s="73"/>
      <c r="GZ210" s="73"/>
      <c r="HA210" s="73"/>
      <c r="HB210" s="73"/>
      <c r="HC210" s="73"/>
      <c r="HD210" s="73"/>
      <c r="HE210" s="73"/>
      <c r="HF210" s="73"/>
      <c r="HG210" s="73"/>
      <c r="HH210" s="73"/>
      <c r="HI210" s="73"/>
      <c r="HJ210" s="73"/>
      <c r="HK210" s="73"/>
      <c r="HL210" s="73"/>
      <c r="HM210" s="73"/>
      <c r="HN210" s="73"/>
      <c r="HO210" s="73"/>
      <c r="HP210" s="73"/>
      <c r="HQ210" s="73"/>
      <c r="HR210" s="73"/>
      <c r="HS210" s="73"/>
      <c r="HT210" s="73"/>
    </row>
    <row r="211" spans="14:228" s="2" customFormat="1" ht="15">
      <c r="N211" s="128"/>
      <c r="O211" s="128"/>
      <c r="P211" s="128"/>
      <c r="Q211" s="327"/>
      <c r="R211" s="328"/>
      <c r="S211" s="324"/>
      <c r="T211" s="324"/>
      <c r="U211" s="324"/>
      <c r="V211" s="324"/>
      <c r="W211" s="324"/>
      <c r="X211" s="324"/>
      <c r="Y211" s="324"/>
      <c r="Z211" s="324"/>
      <c r="AA211" s="324"/>
      <c r="AB211" s="324"/>
      <c r="AC211" s="324"/>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324"/>
      <c r="AZ211" s="324"/>
      <c r="BA211" s="324"/>
      <c r="BB211" s="324"/>
      <c r="BC211" s="324"/>
      <c r="BD211" s="324"/>
      <c r="BE211" s="324"/>
      <c r="BF211" s="324"/>
      <c r="BG211" s="324"/>
      <c r="BH211" s="324"/>
      <c r="BI211" s="324"/>
      <c r="BJ211" s="324"/>
      <c r="BK211" s="324"/>
      <c r="BL211" s="324"/>
      <c r="BM211" s="324"/>
      <c r="BN211" s="324"/>
      <c r="BO211" s="302"/>
      <c r="BP211" s="301"/>
      <c r="BQ211" s="301"/>
      <c r="BR211" s="301"/>
      <c r="BS211" s="301"/>
      <c r="BT211" s="301"/>
      <c r="BU211" s="301"/>
      <c r="BV211" s="301"/>
      <c r="BW211" s="301"/>
      <c r="BX211" s="301"/>
      <c r="BY211" s="301"/>
      <c r="BZ211" s="301"/>
      <c r="CA211" s="128"/>
      <c r="CB211" s="128"/>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B211" s="295"/>
      <c r="DC211" s="295"/>
      <c r="DD211" s="295"/>
      <c r="DE211" s="295"/>
      <c r="DF211" s="295"/>
      <c r="DG211" s="295"/>
      <c r="DH211" s="295"/>
      <c r="DI211" s="295"/>
      <c r="DJ211" s="295"/>
      <c r="DK211" s="295"/>
      <c r="DL211" s="295"/>
      <c r="DM211" s="295"/>
      <c r="DN211" s="295"/>
      <c r="DO211" s="295"/>
      <c r="DP211" s="295"/>
      <c r="DQ211" s="295"/>
      <c r="DR211" s="295"/>
      <c r="DS211" s="295"/>
      <c r="DT211" s="295"/>
      <c r="DU211" s="295"/>
      <c r="DV211" s="295"/>
      <c r="DW211" s="295"/>
      <c r="DX211" s="295"/>
      <c r="DY211" s="295"/>
      <c r="DZ211" s="295"/>
      <c r="EA211" s="295"/>
      <c r="EB211" s="295"/>
      <c r="EC211" s="295"/>
      <c r="ED211" s="295"/>
      <c r="EE211" s="295"/>
      <c r="EF211" s="295"/>
      <c r="EG211" s="295"/>
      <c r="EH211" s="295"/>
      <c r="EI211" s="295"/>
      <c r="EJ211" s="295"/>
      <c r="EK211" s="295"/>
      <c r="EL211" s="295"/>
      <c r="EM211" s="295"/>
      <c r="EN211" s="295"/>
      <c r="EO211" s="295"/>
      <c r="EP211" s="295"/>
      <c r="EQ211" s="295"/>
      <c r="ER211" s="295"/>
      <c r="ES211" s="295"/>
      <c r="ET211" s="295"/>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c r="GJ211" s="73"/>
      <c r="GK211" s="73"/>
      <c r="GL211" s="73"/>
      <c r="GM211" s="73"/>
      <c r="GN211" s="73"/>
      <c r="GO211" s="73"/>
      <c r="GP211" s="73"/>
      <c r="GQ211" s="73"/>
      <c r="GR211" s="73"/>
      <c r="GS211" s="73"/>
      <c r="GT211" s="73"/>
      <c r="GU211" s="73"/>
      <c r="GV211" s="73"/>
      <c r="GW211" s="73"/>
      <c r="GX211" s="73"/>
      <c r="GY211" s="73"/>
      <c r="GZ211" s="73"/>
      <c r="HA211" s="73"/>
      <c r="HB211" s="73"/>
      <c r="HC211" s="73"/>
      <c r="HD211" s="73"/>
      <c r="HE211" s="73"/>
      <c r="HF211" s="73"/>
      <c r="HG211" s="73"/>
      <c r="HH211" s="73"/>
      <c r="HI211" s="73"/>
      <c r="HJ211" s="73"/>
      <c r="HK211" s="73"/>
      <c r="HL211" s="73"/>
      <c r="HM211" s="73"/>
      <c r="HN211" s="73"/>
      <c r="HO211" s="73"/>
      <c r="HP211" s="73"/>
      <c r="HQ211" s="73"/>
      <c r="HR211" s="73"/>
      <c r="HS211" s="73"/>
      <c r="HT211" s="73"/>
    </row>
    <row r="212" spans="14:228" s="2" customFormat="1" ht="15">
      <c r="N212" s="128"/>
      <c r="O212" s="128"/>
      <c r="P212" s="128"/>
      <c r="Q212" s="327"/>
      <c r="R212" s="328"/>
      <c r="S212" s="324"/>
      <c r="T212" s="324"/>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24"/>
      <c r="AR212" s="324"/>
      <c r="AS212" s="324"/>
      <c r="AT212" s="324"/>
      <c r="AU212" s="324"/>
      <c r="AV212" s="324"/>
      <c r="AW212" s="324"/>
      <c r="AX212" s="324"/>
      <c r="AY212" s="324"/>
      <c r="AZ212" s="324"/>
      <c r="BA212" s="324"/>
      <c r="BB212" s="324"/>
      <c r="BC212" s="324"/>
      <c r="BD212" s="324"/>
      <c r="BE212" s="324"/>
      <c r="BF212" s="324"/>
      <c r="BG212" s="324"/>
      <c r="BH212" s="324"/>
      <c r="BI212" s="324"/>
      <c r="BJ212" s="324"/>
      <c r="BK212" s="324"/>
      <c r="BL212" s="324"/>
      <c r="BM212" s="324"/>
      <c r="BN212" s="324"/>
      <c r="BO212" s="302"/>
      <c r="BP212" s="301"/>
      <c r="BQ212" s="301"/>
      <c r="BR212" s="301"/>
      <c r="BS212" s="301"/>
      <c r="BT212" s="301"/>
      <c r="BU212" s="301"/>
      <c r="BV212" s="301"/>
      <c r="BW212" s="301"/>
      <c r="BX212" s="301"/>
      <c r="BY212" s="301"/>
      <c r="BZ212" s="301"/>
      <c r="CA212" s="128"/>
      <c r="CB212" s="128"/>
      <c r="CC212" s="128"/>
      <c r="CD212" s="128"/>
      <c r="CE212" s="128"/>
      <c r="CF212" s="128"/>
      <c r="CG212" s="128"/>
      <c r="CH212" s="128"/>
      <c r="CI212" s="128"/>
      <c r="CJ212" s="128"/>
      <c r="CK212" s="128"/>
      <c r="CL212" s="128"/>
      <c r="CM212" s="128"/>
      <c r="CN212" s="128"/>
      <c r="CO212" s="128"/>
      <c r="CP212" s="128"/>
      <c r="CQ212" s="128"/>
      <c r="CR212" s="128"/>
      <c r="CS212" s="128"/>
      <c r="CT212" s="128"/>
      <c r="CU212" s="128"/>
      <c r="CV212" s="128"/>
      <c r="CW212" s="128"/>
      <c r="CX212" s="128"/>
      <c r="CY212" s="128"/>
      <c r="CZ212" s="128"/>
      <c r="DA212" s="128"/>
      <c r="DB212" s="295"/>
      <c r="DC212" s="295"/>
      <c r="DD212" s="295"/>
      <c r="DE212" s="295"/>
      <c r="DF212" s="295"/>
      <c r="DG212" s="295"/>
      <c r="DH212" s="295"/>
      <c r="DI212" s="295"/>
      <c r="DJ212" s="295"/>
      <c r="DK212" s="295"/>
      <c r="DL212" s="295"/>
      <c r="DM212" s="295"/>
      <c r="DN212" s="295"/>
      <c r="DO212" s="295"/>
      <c r="DP212" s="295"/>
      <c r="DQ212" s="295"/>
      <c r="DR212" s="295"/>
      <c r="DS212" s="295"/>
      <c r="DT212" s="295"/>
      <c r="DU212" s="295"/>
      <c r="DV212" s="295"/>
      <c r="DW212" s="295"/>
      <c r="DX212" s="295"/>
      <c r="DY212" s="295"/>
      <c r="DZ212" s="295"/>
      <c r="EA212" s="295"/>
      <c r="EB212" s="295"/>
      <c r="EC212" s="295"/>
      <c r="ED212" s="295"/>
      <c r="EE212" s="295"/>
      <c r="EF212" s="295"/>
      <c r="EG212" s="295"/>
      <c r="EH212" s="295"/>
      <c r="EI212" s="295"/>
      <c r="EJ212" s="295"/>
      <c r="EK212" s="295"/>
      <c r="EL212" s="295"/>
      <c r="EM212" s="295"/>
      <c r="EN212" s="295"/>
      <c r="EO212" s="295"/>
      <c r="EP212" s="295"/>
      <c r="EQ212" s="295"/>
      <c r="ER212" s="295"/>
      <c r="ES212" s="295"/>
      <c r="ET212" s="295"/>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c r="GJ212" s="73"/>
      <c r="GK212" s="73"/>
      <c r="GL212" s="73"/>
      <c r="GM212" s="73"/>
      <c r="GN212" s="73"/>
      <c r="GO212" s="73"/>
      <c r="GP212" s="73"/>
      <c r="GQ212" s="73"/>
      <c r="GR212" s="73"/>
      <c r="GS212" s="73"/>
      <c r="GT212" s="73"/>
      <c r="GU212" s="73"/>
      <c r="GV212" s="73"/>
      <c r="GW212" s="73"/>
      <c r="GX212" s="73"/>
      <c r="GY212" s="73"/>
      <c r="GZ212" s="73"/>
      <c r="HA212" s="73"/>
      <c r="HB212" s="73"/>
      <c r="HC212" s="73"/>
      <c r="HD212" s="73"/>
      <c r="HE212" s="73"/>
      <c r="HF212" s="73"/>
      <c r="HG212" s="73"/>
      <c r="HH212" s="73"/>
      <c r="HI212" s="73"/>
      <c r="HJ212" s="73"/>
      <c r="HK212" s="73"/>
      <c r="HL212" s="73"/>
      <c r="HM212" s="73"/>
      <c r="HN212" s="73"/>
      <c r="HO212" s="73"/>
      <c r="HP212" s="73"/>
      <c r="HQ212" s="73"/>
      <c r="HR212" s="73"/>
      <c r="HS212" s="73"/>
      <c r="HT212" s="73"/>
    </row>
    <row r="213" spans="14:228" s="2" customFormat="1" ht="15">
      <c r="N213" s="128"/>
      <c r="O213" s="128"/>
      <c r="P213" s="128"/>
      <c r="Q213" s="327"/>
      <c r="R213" s="328"/>
      <c r="S213" s="324"/>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4"/>
      <c r="BI213" s="324"/>
      <c r="BJ213" s="324"/>
      <c r="BK213" s="324"/>
      <c r="BL213" s="324"/>
      <c r="BM213" s="324"/>
      <c r="BN213" s="324"/>
      <c r="BO213" s="302"/>
      <c r="BP213" s="301"/>
      <c r="BQ213" s="301"/>
      <c r="BR213" s="301"/>
      <c r="BS213" s="301"/>
      <c r="BT213" s="301"/>
      <c r="BU213" s="301"/>
      <c r="BV213" s="301"/>
      <c r="BW213" s="301"/>
      <c r="BX213" s="301"/>
      <c r="BY213" s="301"/>
      <c r="BZ213" s="301"/>
      <c r="CA213" s="128"/>
      <c r="CB213" s="128"/>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B213" s="295"/>
      <c r="DC213" s="295"/>
      <c r="DD213" s="295"/>
      <c r="DE213" s="295"/>
      <c r="DF213" s="295"/>
      <c r="DG213" s="295"/>
      <c r="DH213" s="295"/>
      <c r="DI213" s="295"/>
      <c r="DJ213" s="295"/>
      <c r="DK213" s="295"/>
      <c r="DL213" s="295"/>
      <c r="DM213" s="295"/>
      <c r="DN213" s="295"/>
      <c r="DO213" s="295"/>
      <c r="DP213" s="295"/>
      <c r="DQ213" s="295"/>
      <c r="DR213" s="295"/>
      <c r="DS213" s="295"/>
      <c r="DT213" s="295"/>
      <c r="DU213" s="295"/>
      <c r="DV213" s="295"/>
      <c r="DW213" s="295"/>
      <c r="DX213" s="295"/>
      <c r="DY213" s="295"/>
      <c r="DZ213" s="295"/>
      <c r="EA213" s="295"/>
      <c r="EB213" s="295"/>
      <c r="EC213" s="295"/>
      <c r="ED213" s="295"/>
      <c r="EE213" s="295"/>
      <c r="EF213" s="295"/>
      <c r="EG213" s="295"/>
      <c r="EH213" s="295"/>
      <c r="EI213" s="295"/>
      <c r="EJ213" s="295"/>
      <c r="EK213" s="295"/>
      <c r="EL213" s="295"/>
      <c r="EM213" s="295"/>
      <c r="EN213" s="295"/>
      <c r="EO213" s="295"/>
      <c r="EP213" s="295"/>
      <c r="EQ213" s="295"/>
      <c r="ER213" s="295"/>
      <c r="ES213" s="295"/>
      <c r="ET213" s="295"/>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c r="GE213" s="73"/>
      <c r="GF213" s="73"/>
      <c r="GG213" s="73"/>
      <c r="GH213" s="73"/>
      <c r="GI213" s="73"/>
      <c r="GJ213" s="73"/>
      <c r="GK213" s="73"/>
      <c r="GL213" s="73"/>
      <c r="GM213" s="73"/>
      <c r="GN213" s="73"/>
      <c r="GO213" s="73"/>
      <c r="GP213" s="73"/>
      <c r="GQ213" s="73"/>
      <c r="GR213" s="73"/>
      <c r="GS213" s="73"/>
      <c r="GT213" s="73"/>
      <c r="GU213" s="73"/>
      <c r="GV213" s="73"/>
      <c r="GW213" s="73"/>
      <c r="GX213" s="73"/>
      <c r="GY213" s="73"/>
      <c r="GZ213" s="73"/>
      <c r="HA213" s="73"/>
      <c r="HB213" s="73"/>
      <c r="HC213" s="73"/>
      <c r="HD213" s="73"/>
      <c r="HE213" s="73"/>
      <c r="HF213" s="73"/>
      <c r="HG213" s="73"/>
      <c r="HH213" s="73"/>
      <c r="HI213" s="73"/>
      <c r="HJ213" s="73"/>
      <c r="HK213" s="73"/>
      <c r="HL213" s="73"/>
      <c r="HM213" s="73"/>
      <c r="HN213" s="73"/>
      <c r="HO213" s="73"/>
      <c r="HP213" s="73"/>
      <c r="HQ213" s="73"/>
      <c r="HR213" s="73"/>
      <c r="HS213" s="73"/>
      <c r="HT213" s="73"/>
    </row>
    <row r="214" spans="14:228" s="2" customFormat="1" ht="15">
      <c r="N214" s="128"/>
      <c r="O214" s="128"/>
      <c r="P214" s="128"/>
      <c r="Q214" s="327"/>
      <c r="R214" s="328"/>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4"/>
      <c r="AY214" s="324"/>
      <c r="AZ214" s="324"/>
      <c r="BA214" s="324"/>
      <c r="BB214" s="324"/>
      <c r="BC214" s="324"/>
      <c r="BD214" s="324"/>
      <c r="BE214" s="324"/>
      <c r="BF214" s="324"/>
      <c r="BG214" s="324"/>
      <c r="BH214" s="324"/>
      <c r="BI214" s="324"/>
      <c r="BJ214" s="324"/>
      <c r="BK214" s="324"/>
      <c r="BL214" s="324"/>
      <c r="BM214" s="324"/>
      <c r="BN214" s="324"/>
      <c r="BO214" s="302"/>
      <c r="BP214" s="301"/>
      <c r="BQ214" s="301"/>
      <c r="BR214" s="301"/>
      <c r="BS214" s="301"/>
      <c r="BT214" s="301"/>
      <c r="BU214" s="301"/>
      <c r="BV214" s="301"/>
      <c r="BW214" s="301"/>
      <c r="BX214" s="301"/>
      <c r="BY214" s="301"/>
      <c r="BZ214" s="301"/>
      <c r="CA214" s="128"/>
      <c r="CB214" s="128"/>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B214" s="295"/>
      <c r="DC214" s="295"/>
      <c r="DD214" s="295"/>
      <c r="DE214" s="295"/>
      <c r="DF214" s="295"/>
      <c r="DG214" s="295"/>
      <c r="DH214" s="295"/>
      <c r="DI214" s="295"/>
      <c r="DJ214" s="295"/>
      <c r="DK214" s="295"/>
      <c r="DL214" s="295"/>
      <c r="DM214" s="295"/>
      <c r="DN214" s="295"/>
      <c r="DO214" s="295"/>
      <c r="DP214" s="295"/>
      <c r="DQ214" s="295"/>
      <c r="DR214" s="295"/>
      <c r="DS214" s="295"/>
      <c r="DT214" s="295"/>
      <c r="DU214" s="295"/>
      <c r="DV214" s="295"/>
      <c r="DW214" s="295"/>
      <c r="DX214" s="295"/>
      <c r="DY214" s="295"/>
      <c r="DZ214" s="295"/>
      <c r="EA214" s="295"/>
      <c r="EB214" s="295"/>
      <c r="EC214" s="295"/>
      <c r="ED214" s="295"/>
      <c r="EE214" s="295"/>
      <c r="EF214" s="295"/>
      <c r="EG214" s="295"/>
      <c r="EH214" s="295"/>
      <c r="EI214" s="295"/>
      <c r="EJ214" s="295"/>
      <c r="EK214" s="295"/>
      <c r="EL214" s="295"/>
      <c r="EM214" s="295"/>
      <c r="EN214" s="295"/>
      <c r="EO214" s="295"/>
      <c r="EP214" s="295"/>
      <c r="EQ214" s="295"/>
      <c r="ER214" s="295"/>
      <c r="ES214" s="295"/>
      <c r="ET214" s="295"/>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73"/>
    </row>
    <row r="215" spans="14:228" s="2" customFormat="1" ht="15">
      <c r="N215" s="128"/>
      <c r="O215" s="128"/>
      <c r="P215" s="128"/>
      <c r="Q215" s="327"/>
      <c r="R215" s="328"/>
      <c r="S215" s="324"/>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c r="AP215" s="324"/>
      <c r="AQ215" s="324"/>
      <c r="AR215" s="324"/>
      <c r="AS215" s="324"/>
      <c r="AT215" s="324"/>
      <c r="AU215" s="324"/>
      <c r="AV215" s="324"/>
      <c r="AW215" s="324"/>
      <c r="AX215" s="324"/>
      <c r="AY215" s="324"/>
      <c r="AZ215" s="324"/>
      <c r="BA215" s="324"/>
      <c r="BB215" s="324"/>
      <c r="BC215" s="324"/>
      <c r="BD215" s="324"/>
      <c r="BE215" s="324"/>
      <c r="BF215" s="324"/>
      <c r="BG215" s="324"/>
      <c r="BH215" s="324"/>
      <c r="BI215" s="324"/>
      <c r="BJ215" s="324"/>
      <c r="BK215" s="324"/>
      <c r="BL215" s="324"/>
      <c r="BM215" s="324"/>
      <c r="BN215" s="324"/>
      <c r="BO215" s="302"/>
      <c r="BP215" s="301"/>
      <c r="BQ215" s="301"/>
      <c r="BR215" s="301"/>
      <c r="BS215" s="301"/>
      <c r="BT215" s="301"/>
      <c r="BU215" s="301"/>
      <c r="BV215" s="301"/>
      <c r="BW215" s="301"/>
      <c r="BX215" s="301"/>
      <c r="BY215" s="301"/>
      <c r="BZ215" s="301"/>
      <c r="CA215" s="128"/>
      <c r="CB215" s="128"/>
      <c r="CC215" s="128"/>
      <c r="CD215" s="128"/>
      <c r="CE215" s="128"/>
      <c r="CF215" s="128"/>
      <c r="CG215" s="128"/>
      <c r="CH215" s="128"/>
      <c r="CI215" s="128"/>
      <c r="CJ215" s="128"/>
      <c r="CK215" s="128"/>
      <c r="CL215" s="128"/>
      <c r="CM215" s="128"/>
      <c r="CN215" s="128"/>
      <c r="CO215" s="128"/>
      <c r="CP215" s="128"/>
      <c r="CQ215" s="128"/>
      <c r="CR215" s="128"/>
      <c r="CS215" s="128"/>
      <c r="CT215" s="128"/>
      <c r="CU215" s="128"/>
      <c r="CV215" s="128"/>
      <c r="CW215" s="128"/>
      <c r="CX215" s="128"/>
      <c r="CY215" s="128"/>
      <c r="CZ215" s="128"/>
      <c r="DA215" s="128"/>
      <c r="DB215" s="295"/>
      <c r="DC215" s="295"/>
      <c r="DD215" s="295"/>
      <c r="DE215" s="295"/>
      <c r="DF215" s="295"/>
      <c r="DG215" s="295"/>
      <c r="DH215" s="295"/>
      <c r="DI215" s="295"/>
      <c r="DJ215" s="295"/>
      <c r="DK215" s="295"/>
      <c r="DL215" s="295"/>
      <c r="DM215" s="295"/>
      <c r="DN215" s="295"/>
      <c r="DO215" s="295"/>
      <c r="DP215" s="295"/>
      <c r="DQ215" s="295"/>
      <c r="DR215" s="295"/>
      <c r="DS215" s="295"/>
      <c r="DT215" s="295"/>
      <c r="DU215" s="295"/>
      <c r="DV215" s="295"/>
      <c r="DW215" s="295"/>
      <c r="DX215" s="295"/>
      <c r="DY215" s="295"/>
      <c r="DZ215" s="295"/>
      <c r="EA215" s="295"/>
      <c r="EB215" s="295"/>
      <c r="EC215" s="295"/>
      <c r="ED215" s="295"/>
      <c r="EE215" s="295"/>
      <c r="EF215" s="295"/>
      <c r="EG215" s="295"/>
      <c r="EH215" s="295"/>
      <c r="EI215" s="295"/>
      <c r="EJ215" s="295"/>
      <c r="EK215" s="295"/>
      <c r="EL215" s="295"/>
      <c r="EM215" s="295"/>
      <c r="EN215" s="295"/>
      <c r="EO215" s="295"/>
      <c r="EP215" s="295"/>
      <c r="EQ215" s="295"/>
      <c r="ER215" s="295"/>
      <c r="ES215" s="295"/>
      <c r="ET215" s="295"/>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c r="HA215" s="73"/>
      <c r="HB215" s="73"/>
      <c r="HC215" s="73"/>
      <c r="HD215" s="73"/>
      <c r="HE215" s="73"/>
      <c r="HF215" s="73"/>
      <c r="HG215" s="73"/>
      <c r="HH215" s="73"/>
      <c r="HI215" s="73"/>
      <c r="HJ215" s="73"/>
      <c r="HK215" s="73"/>
      <c r="HL215" s="73"/>
      <c r="HM215" s="73"/>
      <c r="HN215" s="73"/>
      <c r="HO215" s="73"/>
      <c r="HP215" s="73"/>
      <c r="HQ215" s="73"/>
      <c r="HR215" s="73"/>
      <c r="HS215" s="73"/>
      <c r="HT215" s="73"/>
    </row>
    <row r="216" spans="14:228" s="2" customFormat="1" ht="15">
      <c r="N216" s="128"/>
      <c r="O216" s="128"/>
      <c r="P216" s="128"/>
      <c r="Q216" s="327"/>
      <c r="R216" s="328"/>
      <c r="S216" s="324"/>
      <c r="T216" s="324"/>
      <c r="U216" s="324"/>
      <c r="V216" s="324"/>
      <c r="W216" s="324"/>
      <c r="X216" s="324"/>
      <c r="Y216" s="324"/>
      <c r="Z216" s="324"/>
      <c r="AA216" s="324"/>
      <c r="AB216" s="324"/>
      <c r="AC216" s="324"/>
      <c r="AD216" s="324"/>
      <c r="AE216" s="324"/>
      <c r="AF216" s="324"/>
      <c r="AG216" s="324"/>
      <c r="AH216" s="324"/>
      <c r="AI216" s="324"/>
      <c r="AJ216" s="324"/>
      <c r="AK216" s="324"/>
      <c r="AL216" s="324"/>
      <c r="AM216" s="324"/>
      <c r="AN216" s="324"/>
      <c r="AO216" s="324"/>
      <c r="AP216" s="324"/>
      <c r="AQ216" s="324"/>
      <c r="AR216" s="324"/>
      <c r="AS216" s="324"/>
      <c r="AT216" s="324"/>
      <c r="AU216" s="324"/>
      <c r="AV216" s="324"/>
      <c r="AW216" s="324"/>
      <c r="AX216" s="324"/>
      <c r="AY216" s="324"/>
      <c r="AZ216" s="324"/>
      <c r="BA216" s="324"/>
      <c r="BB216" s="324"/>
      <c r="BC216" s="324"/>
      <c r="BD216" s="324"/>
      <c r="BE216" s="324"/>
      <c r="BF216" s="324"/>
      <c r="BG216" s="324"/>
      <c r="BH216" s="324"/>
      <c r="BI216" s="324"/>
      <c r="BJ216" s="324"/>
      <c r="BK216" s="324"/>
      <c r="BL216" s="324"/>
      <c r="BM216" s="324"/>
      <c r="BN216" s="324"/>
      <c r="BO216" s="302"/>
      <c r="BP216" s="301"/>
      <c r="BQ216" s="301"/>
      <c r="BR216" s="301"/>
      <c r="BS216" s="301"/>
      <c r="BT216" s="301"/>
      <c r="BU216" s="301"/>
      <c r="BV216" s="301"/>
      <c r="BW216" s="301"/>
      <c r="BX216" s="301"/>
      <c r="BY216" s="301"/>
      <c r="BZ216" s="301"/>
      <c r="CA216" s="128"/>
      <c r="CB216" s="128"/>
      <c r="CC216" s="128"/>
      <c r="CD216" s="128"/>
      <c r="CE216" s="128"/>
      <c r="CF216" s="128"/>
      <c r="CG216" s="128"/>
      <c r="CH216" s="128"/>
      <c r="CI216" s="128"/>
      <c r="CJ216" s="128"/>
      <c r="CK216" s="128"/>
      <c r="CL216" s="128"/>
      <c r="CM216" s="128"/>
      <c r="CN216" s="128"/>
      <c r="CO216" s="128"/>
      <c r="CP216" s="128"/>
      <c r="CQ216" s="128"/>
      <c r="CR216" s="128"/>
      <c r="CS216" s="128"/>
      <c r="CT216" s="128"/>
      <c r="CU216" s="128"/>
      <c r="CV216" s="128"/>
      <c r="CW216" s="128"/>
      <c r="CX216" s="128"/>
      <c r="CY216" s="128"/>
      <c r="CZ216" s="128"/>
      <c r="DA216" s="128"/>
      <c r="DB216" s="295"/>
      <c r="DC216" s="295"/>
      <c r="DD216" s="295"/>
      <c r="DE216" s="295"/>
      <c r="DF216" s="295"/>
      <c r="DG216" s="295"/>
      <c r="DH216" s="295"/>
      <c r="DI216" s="295"/>
      <c r="DJ216" s="295"/>
      <c r="DK216" s="295"/>
      <c r="DL216" s="295"/>
      <c r="DM216" s="295"/>
      <c r="DN216" s="295"/>
      <c r="DO216" s="295"/>
      <c r="DP216" s="295"/>
      <c r="DQ216" s="295"/>
      <c r="DR216" s="295"/>
      <c r="DS216" s="295"/>
      <c r="DT216" s="295"/>
      <c r="DU216" s="295"/>
      <c r="DV216" s="295"/>
      <c r="DW216" s="295"/>
      <c r="DX216" s="295"/>
      <c r="DY216" s="295"/>
      <c r="DZ216" s="295"/>
      <c r="EA216" s="295"/>
      <c r="EB216" s="295"/>
      <c r="EC216" s="295"/>
      <c r="ED216" s="295"/>
      <c r="EE216" s="295"/>
      <c r="EF216" s="295"/>
      <c r="EG216" s="295"/>
      <c r="EH216" s="295"/>
      <c r="EI216" s="295"/>
      <c r="EJ216" s="295"/>
      <c r="EK216" s="295"/>
      <c r="EL216" s="295"/>
      <c r="EM216" s="295"/>
      <c r="EN216" s="295"/>
      <c r="EO216" s="295"/>
      <c r="EP216" s="295"/>
      <c r="EQ216" s="295"/>
      <c r="ER216" s="295"/>
      <c r="ES216" s="295"/>
      <c r="ET216" s="295"/>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c r="HA216" s="73"/>
      <c r="HB216" s="73"/>
      <c r="HC216" s="73"/>
      <c r="HD216" s="73"/>
      <c r="HE216" s="73"/>
      <c r="HF216" s="73"/>
      <c r="HG216" s="73"/>
      <c r="HH216" s="73"/>
      <c r="HI216" s="73"/>
      <c r="HJ216" s="73"/>
      <c r="HK216" s="73"/>
      <c r="HL216" s="73"/>
      <c r="HM216" s="73"/>
      <c r="HN216" s="73"/>
      <c r="HO216" s="73"/>
      <c r="HP216" s="73"/>
      <c r="HQ216" s="73"/>
      <c r="HR216" s="73"/>
      <c r="HS216" s="73"/>
      <c r="HT216" s="73"/>
    </row>
    <row r="217" spans="14:228" s="2" customFormat="1" ht="15">
      <c r="N217" s="128"/>
      <c r="O217" s="128"/>
      <c r="P217" s="128"/>
      <c r="Q217" s="327"/>
      <c r="R217" s="328"/>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24"/>
      <c r="AO217" s="324"/>
      <c r="AP217" s="324"/>
      <c r="AQ217" s="324"/>
      <c r="AR217" s="324"/>
      <c r="AS217" s="324"/>
      <c r="AT217" s="324"/>
      <c r="AU217" s="324"/>
      <c r="AV217" s="324"/>
      <c r="AW217" s="324"/>
      <c r="AX217" s="324"/>
      <c r="AY217" s="324"/>
      <c r="AZ217" s="324"/>
      <c r="BA217" s="324"/>
      <c r="BB217" s="324"/>
      <c r="BC217" s="324"/>
      <c r="BD217" s="324"/>
      <c r="BE217" s="324"/>
      <c r="BF217" s="324"/>
      <c r="BG217" s="324"/>
      <c r="BH217" s="324"/>
      <c r="BI217" s="324"/>
      <c r="BJ217" s="324"/>
      <c r="BK217" s="324"/>
      <c r="BL217" s="324"/>
      <c r="BM217" s="324"/>
      <c r="BN217" s="324"/>
      <c r="BO217" s="302"/>
      <c r="BP217" s="301"/>
      <c r="BQ217" s="301"/>
      <c r="BR217" s="301"/>
      <c r="BS217" s="301"/>
      <c r="BT217" s="301"/>
      <c r="BU217" s="301"/>
      <c r="BV217" s="301"/>
      <c r="BW217" s="301"/>
      <c r="BX217" s="301"/>
      <c r="BY217" s="301"/>
      <c r="BZ217" s="301"/>
      <c r="CA217" s="128"/>
      <c r="CB217" s="128"/>
      <c r="CC217" s="128"/>
      <c r="CD217" s="128"/>
      <c r="CE217" s="128"/>
      <c r="CF217" s="128"/>
      <c r="CG217" s="128"/>
      <c r="CH217" s="128"/>
      <c r="CI217" s="128"/>
      <c r="CJ217" s="128"/>
      <c r="CK217" s="128"/>
      <c r="CL217" s="128"/>
      <c r="CM217" s="128"/>
      <c r="CN217" s="128"/>
      <c r="CO217" s="128"/>
      <c r="CP217" s="128"/>
      <c r="CQ217" s="128"/>
      <c r="CR217" s="128"/>
      <c r="CS217" s="128"/>
      <c r="CT217" s="128"/>
      <c r="CU217" s="128"/>
      <c r="CV217" s="128"/>
      <c r="CW217" s="128"/>
      <c r="CX217" s="128"/>
      <c r="CY217" s="128"/>
      <c r="CZ217" s="128"/>
      <c r="DA217" s="128"/>
      <c r="DB217" s="295"/>
      <c r="DC217" s="295"/>
      <c r="DD217" s="295"/>
      <c r="DE217" s="295"/>
      <c r="DF217" s="295"/>
      <c r="DG217" s="295"/>
      <c r="DH217" s="295"/>
      <c r="DI217" s="295"/>
      <c r="DJ217" s="295"/>
      <c r="DK217" s="295"/>
      <c r="DL217" s="295"/>
      <c r="DM217" s="295"/>
      <c r="DN217" s="295"/>
      <c r="DO217" s="295"/>
      <c r="DP217" s="295"/>
      <c r="DQ217" s="295"/>
      <c r="DR217" s="295"/>
      <c r="DS217" s="295"/>
      <c r="DT217" s="295"/>
      <c r="DU217" s="295"/>
      <c r="DV217" s="295"/>
      <c r="DW217" s="295"/>
      <c r="DX217" s="295"/>
      <c r="DY217" s="295"/>
      <c r="DZ217" s="295"/>
      <c r="EA217" s="295"/>
      <c r="EB217" s="295"/>
      <c r="EC217" s="295"/>
      <c r="ED217" s="295"/>
      <c r="EE217" s="295"/>
      <c r="EF217" s="295"/>
      <c r="EG217" s="295"/>
      <c r="EH217" s="295"/>
      <c r="EI217" s="295"/>
      <c r="EJ217" s="295"/>
      <c r="EK217" s="295"/>
      <c r="EL217" s="295"/>
      <c r="EM217" s="295"/>
      <c r="EN217" s="295"/>
      <c r="EO217" s="295"/>
      <c r="EP217" s="295"/>
      <c r="EQ217" s="295"/>
      <c r="ER217" s="295"/>
      <c r="ES217" s="295"/>
      <c r="ET217" s="295"/>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c r="GF217" s="73"/>
      <c r="GG217" s="73"/>
      <c r="GH217" s="73"/>
      <c r="GI217" s="73"/>
      <c r="GJ217" s="73"/>
      <c r="GK217" s="73"/>
      <c r="GL217" s="73"/>
      <c r="GM217" s="73"/>
      <c r="GN217" s="73"/>
      <c r="GO217" s="73"/>
      <c r="GP217" s="73"/>
      <c r="GQ217" s="73"/>
      <c r="GR217" s="73"/>
      <c r="GS217" s="73"/>
      <c r="GT217" s="73"/>
      <c r="GU217" s="73"/>
      <c r="GV217" s="73"/>
      <c r="GW217" s="73"/>
      <c r="GX217" s="73"/>
      <c r="GY217" s="73"/>
      <c r="GZ217" s="73"/>
      <c r="HA217" s="73"/>
      <c r="HB217" s="73"/>
      <c r="HC217" s="73"/>
      <c r="HD217" s="73"/>
      <c r="HE217" s="73"/>
      <c r="HF217" s="73"/>
      <c r="HG217" s="73"/>
      <c r="HH217" s="73"/>
      <c r="HI217" s="73"/>
      <c r="HJ217" s="73"/>
      <c r="HK217" s="73"/>
      <c r="HL217" s="73"/>
      <c r="HM217" s="73"/>
      <c r="HN217" s="73"/>
      <c r="HO217" s="73"/>
      <c r="HP217" s="73"/>
      <c r="HQ217" s="73"/>
      <c r="HR217" s="73"/>
      <c r="HS217" s="73"/>
      <c r="HT217" s="73"/>
    </row>
    <row r="218" spans="14:228" s="2" customFormat="1" ht="15">
      <c r="N218" s="128"/>
      <c r="O218" s="128"/>
      <c r="P218" s="128"/>
      <c r="Q218" s="327"/>
      <c r="R218" s="328"/>
      <c r="S218" s="324"/>
      <c r="T218" s="324"/>
      <c r="U218" s="324"/>
      <c r="V218" s="324"/>
      <c r="W218" s="324"/>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4"/>
      <c r="AY218" s="324"/>
      <c r="AZ218" s="324"/>
      <c r="BA218" s="324"/>
      <c r="BB218" s="324"/>
      <c r="BC218" s="324"/>
      <c r="BD218" s="324"/>
      <c r="BE218" s="324"/>
      <c r="BF218" s="324"/>
      <c r="BG218" s="324"/>
      <c r="BH218" s="324"/>
      <c r="BI218" s="324"/>
      <c r="BJ218" s="324"/>
      <c r="BK218" s="324"/>
      <c r="BL218" s="324"/>
      <c r="BM218" s="324"/>
      <c r="BN218" s="324"/>
      <c r="BO218" s="302"/>
      <c r="BP218" s="301"/>
      <c r="BQ218" s="301"/>
      <c r="BR218" s="301"/>
      <c r="BS218" s="301"/>
      <c r="BT218" s="301"/>
      <c r="BU218" s="298"/>
      <c r="BV218" s="298"/>
      <c r="BW218" s="298"/>
      <c r="BX218" s="298"/>
      <c r="BY218" s="298"/>
      <c r="BZ218" s="298"/>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row>
    <row r="219" spans="14:228" s="2" customFormat="1" ht="15">
      <c r="N219" s="128"/>
      <c r="O219" s="128"/>
      <c r="P219" s="128"/>
      <c r="Q219" s="327"/>
      <c r="R219" s="328"/>
      <c r="S219" s="324"/>
      <c r="T219" s="324"/>
      <c r="U219" s="324"/>
      <c r="V219" s="324"/>
      <c r="W219" s="324"/>
      <c r="X219" s="324"/>
      <c r="Y219" s="324"/>
      <c r="Z219" s="324"/>
      <c r="AA219" s="324"/>
      <c r="AB219" s="324"/>
      <c r="AC219" s="324"/>
      <c r="AD219" s="324"/>
      <c r="AE219" s="324"/>
      <c r="AF219" s="324"/>
      <c r="AG219" s="324"/>
      <c r="AH219" s="324"/>
      <c r="AI219" s="324"/>
      <c r="AJ219" s="324"/>
      <c r="AK219" s="324"/>
      <c r="AL219" s="324"/>
      <c r="AM219" s="324"/>
      <c r="AN219" s="324"/>
      <c r="AO219" s="324"/>
      <c r="AP219" s="324"/>
      <c r="AQ219" s="324"/>
      <c r="AR219" s="324"/>
      <c r="AS219" s="324"/>
      <c r="AT219" s="324"/>
      <c r="AU219" s="324"/>
      <c r="AV219" s="324"/>
      <c r="AW219" s="324"/>
      <c r="AX219" s="324"/>
      <c r="AY219" s="324"/>
      <c r="AZ219" s="324"/>
      <c r="BA219" s="324"/>
      <c r="BB219" s="324"/>
      <c r="BC219" s="324"/>
      <c r="BD219" s="324"/>
      <c r="BE219" s="324"/>
      <c r="BF219" s="324"/>
      <c r="BG219" s="324"/>
      <c r="BH219" s="324"/>
      <c r="BI219" s="324"/>
      <c r="BJ219" s="324"/>
      <c r="BK219" s="324"/>
      <c r="BL219" s="324"/>
      <c r="BM219" s="324"/>
      <c r="BN219" s="324"/>
      <c r="BO219" s="302"/>
      <c r="BP219" s="301"/>
      <c r="BQ219" s="301"/>
      <c r="BR219" s="301"/>
      <c r="BS219" s="301"/>
      <c r="BT219" s="301"/>
      <c r="BU219" s="298"/>
      <c r="BV219" s="298"/>
      <c r="BW219" s="298"/>
      <c r="BX219" s="298"/>
      <c r="BY219" s="298"/>
      <c r="BZ219" s="298"/>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c r="GE219" s="73"/>
      <c r="GF219" s="73"/>
      <c r="GG219" s="73"/>
      <c r="GH219" s="73"/>
      <c r="GI219" s="73"/>
      <c r="GJ219" s="73"/>
      <c r="GK219" s="73"/>
      <c r="GL219" s="73"/>
      <c r="GM219" s="73"/>
      <c r="GN219" s="73"/>
      <c r="GO219" s="73"/>
      <c r="GP219" s="73"/>
      <c r="GQ219" s="73"/>
      <c r="GR219" s="73"/>
      <c r="GS219" s="73"/>
      <c r="GT219" s="73"/>
      <c r="GU219" s="73"/>
      <c r="GV219" s="73"/>
      <c r="GW219" s="73"/>
      <c r="GX219" s="73"/>
      <c r="GY219" s="73"/>
      <c r="GZ219" s="73"/>
      <c r="HA219" s="73"/>
      <c r="HB219" s="73"/>
      <c r="HC219" s="73"/>
      <c r="HD219" s="73"/>
      <c r="HE219" s="73"/>
      <c r="HF219" s="73"/>
      <c r="HG219" s="73"/>
      <c r="HH219" s="73"/>
      <c r="HI219" s="73"/>
      <c r="HJ219" s="73"/>
      <c r="HK219" s="73"/>
      <c r="HL219" s="73"/>
      <c r="HM219" s="73"/>
      <c r="HN219" s="73"/>
      <c r="HO219" s="73"/>
      <c r="HP219" s="73"/>
      <c r="HQ219" s="73"/>
      <c r="HR219" s="73"/>
      <c r="HS219" s="73"/>
      <c r="HT219" s="73"/>
    </row>
    <row r="220" spans="14:228" s="2" customFormat="1" ht="15">
      <c r="N220" s="128"/>
      <c r="O220" s="128"/>
      <c r="P220" s="128"/>
      <c r="Q220" s="327"/>
      <c r="R220" s="328"/>
      <c r="S220" s="324"/>
      <c r="T220" s="324"/>
      <c r="U220" s="324"/>
      <c r="V220" s="324"/>
      <c r="W220" s="324"/>
      <c r="X220" s="324"/>
      <c r="Y220" s="324"/>
      <c r="Z220" s="324"/>
      <c r="AA220" s="324"/>
      <c r="AB220" s="324"/>
      <c r="AC220" s="324"/>
      <c r="AD220" s="324"/>
      <c r="AE220" s="324"/>
      <c r="AF220" s="324"/>
      <c r="AG220" s="324"/>
      <c r="AH220" s="324"/>
      <c r="AI220" s="324"/>
      <c r="AJ220" s="324"/>
      <c r="AK220" s="324"/>
      <c r="AL220" s="324"/>
      <c r="AM220" s="324"/>
      <c r="AN220" s="324"/>
      <c r="AO220" s="324"/>
      <c r="AP220" s="324"/>
      <c r="AQ220" s="324"/>
      <c r="AR220" s="324"/>
      <c r="AS220" s="324"/>
      <c r="AT220" s="324"/>
      <c r="AU220" s="324"/>
      <c r="AV220" s="324"/>
      <c r="AW220" s="324"/>
      <c r="AX220" s="324"/>
      <c r="AY220" s="324"/>
      <c r="AZ220" s="324"/>
      <c r="BA220" s="324"/>
      <c r="BB220" s="324"/>
      <c r="BC220" s="324"/>
      <c r="BD220" s="324"/>
      <c r="BE220" s="324"/>
      <c r="BF220" s="324"/>
      <c r="BG220" s="324"/>
      <c r="BH220" s="324"/>
      <c r="BI220" s="324"/>
      <c r="BJ220" s="324"/>
      <c r="BK220" s="324"/>
      <c r="BL220" s="324"/>
      <c r="BM220" s="324"/>
      <c r="BN220" s="324"/>
      <c r="BO220" s="302"/>
      <c r="BP220" s="301"/>
      <c r="BQ220" s="301"/>
      <c r="BR220" s="301"/>
      <c r="BS220" s="301"/>
      <c r="BT220" s="301"/>
      <c r="BU220" s="298"/>
      <c r="BV220" s="298"/>
      <c r="BW220" s="298"/>
      <c r="BX220" s="298"/>
      <c r="BY220" s="298"/>
      <c r="BZ220" s="298"/>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c r="GE220" s="73"/>
      <c r="GF220" s="73"/>
      <c r="GG220" s="73"/>
      <c r="GH220" s="73"/>
      <c r="GI220" s="73"/>
      <c r="GJ220" s="73"/>
      <c r="GK220" s="73"/>
      <c r="GL220" s="73"/>
      <c r="GM220" s="73"/>
      <c r="GN220" s="73"/>
      <c r="GO220" s="73"/>
      <c r="GP220" s="73"/>
      <c r="GQ220" s="73"/>
      <c r="GR220" s="73"/>
      <c r="GS220" s="73"/>
      <c r="GT220" s="73"/>
      <c r="GU220" s="73"/>
      <c r="GV220" s="73"/>
      <c r="GW220" s="73"/>
      <c r="GX220" s="73"/>
      <c r="GY220" s="73"/>
      <c r="GZ220" s="73"/>
      <c r="HA220" s="73"/>
      <c r="HB220" s="73"/>
      <c r="HC220" s="73"/>
      <c r="HD220" s="73"/>
      <c r="HE220" s="73"/>
      <c r="HF220" s="73"/>
      <c r="HG220" s="73"/>
      <c r="HH220" s="73"/>
      <c r="HI220" s="73"/>
      <c r="HJ220" s="73"/>
      <c r="HK220" s="73"/>
      <c r="HL220" s="73"/>
      <c r="HM220" s="73"/>
      <c r="HN220" s="73"/>
      <c r="HO220" s="73"/>
      <c r="HP220" s="73"/>
      <c r="HQ220" s="73"/>
      <c r="HR220" s="73"/>
      <c r="HS220" s="73"/>
      <c r="HT220" s="73"/>
    </row>
    <row r="221" spans="14:228" s="2" customFormat="1" ht="15">
      <c r="N221" s="128"/>
      <c r="O221" s="128"/>
      <c r="P221" s="128"/>
      <c r="Q221" s="327"/>
      <c r="R221" s="328"/>
      <c r="S221" s="324"/>
      <c r="T221" s="324"/>
      <c r="U221" s="324"/>
      <c r="V221" s="324"/>
      <c r="W221" s="324"/>
      <c r="X221" s="324"/>
      <c r="Y221" s="324"/>
      <c r="Z221" s="324"/>
      <c r="AA221" s="324"/>
      <c r="AB221" s="324"/>
      <c r="AC221" s="324"/>
      <c r="AD221" s="324"/>
      <c r="AE221" s="324"/>
      <c r="AF221" s="324"/>
      <c r="AG221" s="324"/>
      <c r="AH221" s="324"/>
      <c r="AI221" s="324"/>
      <c r="AJ221" s="324"/>
      <c r="AK221" s="324"/>
      <c r="AL221" s="324"/>
      <c r="AM221" s="324"/>
      <c r="AN221" s="324"/>
      <c r="AO221" s="324"/>
      <c r="AP221" s="324"/>
      <c r="AQ221" s="324"/>
      <c r="AR221" s="324"/>
      <c r="AS221" s="324"/>
      <c r="AT221" s="324"/>
      <c r="AU221" s="324"/>
      <c r="AV221" s="324"/>
      <c r="AW221" s="324"/>
      <c r="AX221" s="324"/>
      <c r="AY221" s="324"/>
      <c r="AZ221" s="324"/>
      <c r="BA221" s="324"/>
      <c r="BB221" s="324"/>
      <c r="BC221" s="324"/>
      <c r="BD221" s="324"/>
      <c r="BE221" s="324"/>
      <c r="BF221" s="324"/>
      <c r="BG221" s="324"/>
      <c r="BH221" s="324"/>
      <c r="BI221" s="324"/>
      <c r="BJ221" s="324"/>
      <c r="BK221" s="324"/>
      <c r="BL221" s="324"/>
      <c r="BM221" s="324"/>
      <c r="BN221" s="324"/>
      <c r="BO221" s="302"/>
      <c r="BP221" s="301"/>
      <c r="BQ221" s="301"/>
      <c r="BR221" s="301"/>
      <c r="BS221" s="301"/>
      <c r="BT221" s="301"/>
      <c r="BU221" s="298"/>
      <c r="BV221" s="298"/>
      <c r="BW221" s="298"/>
      <c r="BX221" s="298"/>
      <c r="BY221" s="298"/>
      <c r="BZ221" s="298"/>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c r="GE221" s="73"/>
      <c r="GF221" s="73"/>
      <c r="GG221" s="73"/>
      <c r="GH221" s="73"/>
      <c r="GI221" s="73"/>
      <c r="GJ221" s="73"/>
      <c r="GK221" s="73"/>
      <c r="GL221" s="73"/>
      <c r="GM221" s="73"/>
      <c r="GN221" s="73"/>
      <c r="GO221" s="73"/>
      <c r="GP221" s="73"/>
      <c r="GQ221" s="73"/>
      <c r="GR221" s="73"/>
      <c r="GS221" s="73"/>
      <c r="GT221" s="73"/>
      <c r="GU221" s="73"/>
      <c r="GV221" s="73"/>
      <c r="GW221" s="73"/>
      <c r="GX221" s="73"/>
      <c r="GY221" s="73"/>
      <c r="GZ221" s="73"/>
      <c r="HA221" s="73"/>
      <c r="HB221" s="73"/>
      <c r="HC221" s="73"/>
      <c r="HD221" s="73"/>
      <c r="HE221" s="73"/>
      <c r="HF221" s="73"/>
      <c r="HG221" s="73"/>
      <c r="HH221" s="73"/>
      <c r="HI221" s="73"/>
      <c r="HJ221" s="73"/>
      <c r="HK221" s="73"/>
      <c r="HL221" s="73"/>
      <c r="HM221" s="73"/>
      <c r="HN221" s="73"/>
      <c r="HO221" s="73"/>
      <c r="HP221" s="73"/>
      <c r="HQ221" s="73"/>
      <c r="HR221" s="73"/>
      <c r="HS221" s="73"/>
      <c r="HT221" s="73"/>
    </row>
    <row r="222" spans="14:228" s="2" customFormat="1" ht="15">
      <c r="N222" s="128"/>
      <c r="O222" s="128"/>
      <c r="P222" s="128"/>
      <c r="Q222" s="327"/>
      <c r="R222" s="328"/>
      <c r="S222" s="324"/>
      <c r="T222" s="324"/>
      <c r="U222" s="324"/>
      <c r="V222" s="324"/>
      <c r="W222" s="324"/>
      <c r="X222" s="324"/>
      <c r="Y222" s="324"/>
      <c r="Z222" s="324"/>
      <c r="AA222" s="324"/>
      <c r="AB222" s="324"/>
      <c r="AC222" s="324"/>
      <c r="AD222" s="324"/>
      <c r="AE222" s="324"/>
      <c r="AF222" s="324"/>
      <c r="AG222" s="324"/>
      <c r="AH222" s="324"/>
      <c r="AI222" s="324"/>
      <c r="AJ222" s="324"/>
      <c r="AK222" s="324"/>
      <c r="AL222" s="324"/>
      <c r="AM222" s="324"/>
      <c r="AN222" s="324"/>
      <c r="AO222" s="324"/>
      <c r="AP222" s="324"/>
      <c r="AQ222" s="324"/>
      <c r="AR222" s="324"/>
      <c r="AS222" s="324"/>
      <c r="AT222" s="324"/>
      <c r="AU222" s="324"/>
      <c r="AV222" s="324"/>
      <c r="AW222" s="324"/>
      <c r="AX222" s="324"/>
      <c r="AY222" s="324"/>
      <c r="AZ222" s="324"/>
      <c r="BA222" s="324"/>
      <c r="BB222" s="324"/>
      <c r="BC222" s="324"/>
      <c r="BD222" s="324"/>
      <c r="BE222" s="324"/>
      <c r="BF222" s="324"/>
      <c r="BG222" s="324"/>
      <c r="BH222" s="324"/>
      <c r="BI222" s="324"/>
      <c r="BJ222" s="324"/>
      <c r="BK222" s="324"/>
      <c r="BL222" s="324"/>
      <c r="BM222" s="324"/>
      <c r="BN222" s="324"/>
      <c r="BO222" s="302"/>
      <c r="BP222" s="301"/>
      <c r="BQ222" s="301"/>
      <c r="BR222" s="301"/>
      <c r="BS222" s="301"/>
      <c r="BT222" s="301"/>
      <c r="BU222" s="298"/>
      <c r="BV222" s="298"/>
      <c r="BW222" s="298"/>
      <c r="BX222" s="298"/>
      <c r="BY222" s="298"/>
      <c r="BZ222" s="298"/>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c r="GE222" s="73"/>
      <c r="GF222" s="73"/>
      <c r="GG222" s="73"/>
      <c r="GH222" s="73"/>
      <c r="GI222" s="73"/>
      <c r="GJ222" s="73"/>
      <c r="GK222" s="73"/>
      <c r="GL222" s="73"/>
      <c r="GM222" s="73"/>
      <c r="GN222" s="73"/>
      <c r="GO222" s="73"/>
      <c r="GP222" s="73"/>
      <c r="GQ222" s="73"/>
      <c r="GR222" s="73"/>
      <c r="GS222" s="73"/>
      <c r="GT222" s="73"/>
      <c r="GU222" s="73"/>
      <c r="GV222" s="73"/>
      <c r="GW222" s="73"/>
      <c r="GX222" s="73"/>
      <c r="GY222" s="73"/>
      <c r="GZ222" s="73"/>
      <c r="HA222" s="73"/>
      <c r="HB222" s="73"/>
      <c r="HC222" s="73"/>
      <c r="HD222" s="73"/>
      <c r="HE222" s="73"/>
      <c r="HF222" s="73"/>
      <c r="HG222" s="73"/>
      <c r="HH222" s="73"/>
      <c r="HI222" s="73"/>
      <c r="HJ222" s="73"/>
      <c r="HK222" s="73"/>
      <c r="HL222" s="73"/>
      <c r="HM222" s="73"/>
      <c r="HN222" s="73"/>
      <c r="HO222" s="73"/>
      <c r="HP222" s="73"/>
      <c r="HQ222" s="73"/>
      <c r="HR222" s="73"/>
      <c r="HS222" s="73"/>
      <c r="HT222" s="73"/>
    </row>
    <row r="223" spans="14:228" s="2" customFormat="1" ht="15">
      <c r="N223" s="128"/>
      <c r="O223" s="128"/>
      <c r="P223" s="128"/>
      <c r="Q223" s="327"/>
      <c r="R223" s="328"/>
      <c r="S223" s="324"/>
      <c r="T223" s="324"/>
      <c r="U223" s="324"/>
      <c r="V223" s="324"/>
      <c r="W223" s="324"/>
      <c r="X223" s="324"/>
      <c r="Y223" s="324"/>
      <c r="Z223" s="324"/>
      <c r="AA223" s="324"/>
      <c r="AB223" s="324"/>
      <c r="AC223" s="324"/>
      <c r="AD223" s="324"/>
      <c r="AE223" s="324"/>
      <c r="AF223" s="324"/>
      <c r="AG223" s="324"/>
      <c r="AH223" s="324"/>
      <c r="AI223" s="324"/>
      <c r="AJ223" s="324"/>
      <c r="AK223" s="324"/>
      <c r="AL223" s="324"/>
      <c r="AM223" s="324"/>
      <c r="AN223" s="324"/>
      <c r="AO223" s="324"/>
      <c r="AP223" s="324"/>
      <c r="AQ223" s="324"/>
      <c r="AR223" s="324"/>
      <c r="AS223" s="324"/>
      <c r="AT223" s="324"/>
      <c r="AU223" s="324"/>
      <c r="AV223" s="324"/>
      <c r="AW223" s="324"/>
      <c r="AX223" s="324"/>
      <c r="AY223" s="324"/>
      <c r="AZ223" s="324"/>
      <c r="BA223" s="324"/>
      <c r="BB223" s="324"/>
      <c r="BC223" s="324"/>
      <c r="BD223" s="324"/>
      <c r="BE223" s="324"/>
      <c r="BF223" s="324"/>
      <c r="BG223" s="324"/>
      <c r="BH223" s="324"/>
      <c r="BI223" s="324"/>
      <c r="BJ223" s="324"/>
      <c r="BK223" s="324"/>
      <c r="BL223" s="324"/>
      <c r="BM223" s="324"/>
      <c r="BN223" s="324"/>
      <c r="BO223" s="302"/>
      <c r="BP223" s="301"/>
      <c r="BQ223" s="301"/>
      <c r="BR223" s="301"/>
      <c r="BS223" s="301"/>
      <c r="BT223" s="301"/>
      <c r="BU223" s="298"/>
      <c r="BV223" s="298"/>
      <c r="BW223" s="298"/>
      <c r="BX223" s="298"/>
      <c r="BY223" s="298"/>
      <c r="BZ223" s="298"/>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c r="GE223" s="73"/>
      <c r="GF223" s="73"/>
      <c r="GG223" s="73"/>
      <c r="GH223" s="73"/>
      <c r="GI223" s="73"/>
      <c r="GJ223" s="73"/>
      <c r="GK223" s="73"/>
      <c r="GL223" s="73"/>
      <c r="GM223" s="73"/>
      <c r="GN223" s="73"/>
      <c r="GO223" s="73"/>
      <c r="GP223" s="73"/>
      <c r="GQ223" s="73"/>
      <c r="GR223" s="73"/>
      <c r="GS223" s="73"/>
      <c r="GT223" s="73"/>
      <c r="GU223" s="73"/>
      <c r="GV223" s="73"/>
      <c r="GW223" s="73"/>
      <c r="GX223" s="73"/>
      <c r="GY223" s="73"/>
      <c r="GZ223" s="73"/>
      <c r="HA223" s="73"/>
      <c r="HB223" s="73"/>
      <c r="HC223" s="73"/>
      <c r="HD223" s="73"/>
      <c r="HE223" s="73"/>
      <c r="HF223" s="73"/>
      <c r="HG223" s="73"/>
      <c r="HH223" s="73"/>
      <c r="HI223" s="73"/>
      <c r="HJ223" s="73"/>
      <c r="HK223" s="73"/>
      <c r="HL223" s="73"/>
      <c r="HM223" s="73"/>
      <c r="HN223" s="73"/>
      <c r="HO223" s="73"/>
      <c r="HP223" s="73"/>
      <c r="HQ223" s="73"/>
      <c r="HR223" s="73"/>
      <c r="HS223" s="73"/>
      <c r="HT223" s="73"/>
    </row>
    <row r="224" spans="14:228" s="2" customFormat="1" ht="15">
      <c r="N224" s="128"/>
      <c r="O224" s="128"/>
      <c r="P224" s="128"/>
      <c r="Q224" s="327"/>
      <c r="R224" s="328"/>
      <c r="S224" s="324"/>
      <c r="T224" s="324"/>
      <c r="U224" s="324"/>
      <c r="V224" s="324"/>
      <c r="W224" s="324"/>
      <c r="X224" s="324"/>
      <c r="Y224" s="324"/>
      <c r="Z224" s="324"/>
      <c r="AA224" s="324"/>
      <c r="AB224" s="324"/>
      <c r="AC224" s="324"/>
      <c r="AD224" s="324"/>
      <c r="AE224" s="324"/>
      <c r="AF224" s="324"/>
      <c r="AG224" s="324"/>
      <c r="AH224" s="324"/>
      <c r="AI224" s="324"/>
      <c r="AJ224" s="324"/>
      <c r="AK224" s="324"/>
      <c r="AL224" s="324"/>
      <c r="AM224" s="324"/>
      <c r="AN224" s="324"/>
      <c r="AO224" s="324"/>
      <c r="AP224" s="324"/>
      <c r="AQ224" s="324"/>
      <c r="AR224" s="324"/>
      <c r="AS224" s="324"/>
      <c r="AT224" s="324"/>
      <c r="AU224" s="324"/>
      <c r="AV224" s="324"/>
      <c r="AW224" s="324"/>
      <c r="AX224" s="324"/>
      <c r="AY224" s="324"/>
      <c r="AZ224" s="324"/>
      <c r="BA224" s="324"/>
      <c r="BB224" s="324"/>
      <c r="BC224" s="324"/>
      <c r="BD224" s="324"/>
      <c r="BE224" s="324"/>
      <c r="BF224" s="324"/>
      <c r="BG224" s="324"/>
      <c r="BH224" s="324"/>
      <c r="BI224" s="324"/>
      <c r="BJ224" s="324"/>
      <c r="BK224" s="324"/>
      <c r="BL224" s="324"/>
      <c r="BM224" s="324"/>
      <c r="BN224" s="324"/>
      <c r="BO224" s="302"/>
      <c r="BP224" s="301"/>
      <c r="BQ224" s="301"/>
      <c r="BR224" s="301"/>
      <c r="BS224" s="301"/>
      <c r="BT224" s="301"/>
      <c r="BU224" s="298"/>
      <c r="BV224" s="298"/>
      <c r="BW224" s="298"/>
      <c r="BX224" s="298"/>
      <c r="BY224" s="298"/>
      <c r="BZ224" s="298"/>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c r="GC224" s="73"/>
      <c r="GD224" s="73"/>
      <c r="GE224" s="73"/>
      <c r="GF224" s="73"/>
      <c r="GG224" s="73"/>
      <c r="GH224" s="73"/>
      <c r="GI224" s="73"/>
      <c r="GJ224" s="73"/>
      <c r="GK224" s="73"/>
      <c r="GL224" s="73"/>
      <c r="GM224" s="73"/>
      <c r="GN224" s="73"/>
      <c r="GO224" s="73"/>
      <c r="GP224" s="73"/>
      <c r="GQ224" s="73"/>
      <c r="GR224" s="73"/>
      <c r="GS224" s="73"/>
      <c r="GT224" s="73"/>
      <c r="GU224" s="73"/>
      <c r="GV224" s="73"/>
      <c r="GW224" s="73"/>
      <c r="GX224" s="73"/>
      <c r="GY224" s="73"/>
      <c r="GZ224" s="73"/>
      <c r="HA224" s="73"/>
      <c r="HB224" s="73"/>
      <c r="HC224" s="73"/>
      <c r="HD224" s="73"/>
      <c r="HE224" s="73"/>
      <c r="HF224" s="73"/>
      <c r="HG224" s="73"/>
      <c r="HH224" s="73"/>
      <c r="HI224" s="73"/>
      <c r="HJ224" s="73"/>
      <c r="HK224" s="73"/>
      <c r="HL224" s="73"/>
      <c r="HM224" s="73"/>
      <c r="HN224" s="73"/>
      <c r="HO224" s="73"/>
      <c r="HP224" s="73"/>
      <c r="HQ224" s="73"/>
      <c r="HR224" s="73"/>
      <c r="HS224" s="73"/>
      <c r="HT224" s="73"/>
    </row>
    <row r="225" spans="14:228" s="2" customFormat="1" ht="15">
      <c r="N225" s="128"/>
      <c r="O225" s="128"/>
      <c r="P225" s="128"/>
      <c r="Q225" s="327"/>
      <c r="R225" s="328"/>
      <c r="S225" s="324"/>
      <c r="T225" s="324"/>
      <c r="U225" s="324"/>
      <c r="V225" s="324"/>
      <c r="W225" s="324"/>
      <c r="X225" s="324"/>
      <c r="Y225" s="324"/>
      <c r="Z225" s="324"/>
      <c r="AA225" s="324"/>
      <c r="AB225" s="324"/>
      <c r="AC225" s="324"/>
      <c r="AD225" s="324"/>
      <c r="AE225" s="324"/>
      <c r="AF225" s="324"/>
      <c r="AG225" s="324"/>
      <c r="AH225" s="324"/>
      <c r="AI225" s="324"/>
      <c r="AJ225" s="324"/>
      <c r="AK225" s="324"/>
      <c r="AL225" s="324"/>
      <c r="AM225" s="324"/>
      <c r="AN225" s="324"/>
      <c r="AO225" s="324"/>
      <c r="AP225" s="324"/>
      <c r="AQ225" s="324"/>
      <c r="AR225" s="324"/>
      <c r="AS225" s="324"/>
      <c r="AT225" s="324"/>
      <c r="AU225" s="324"/>
      <c r="AV225" s="324"/>
      <c r="AW225" s="324"/>
      <c r="AX225" s="324"/>
      <c r="AY225" s="324"/>
      <c r="AZ225" s="324"/>
      <c r="BA225" s="324"/>
      <c r="BB225" s="324"/>
      <c r="BC225" s="324"/>
      <c r="BD225" s="324"/>
      <c r="BE225" s="324"/>
      <c r="BF225" s="324"/>
      <c r="BG225" s="324"/>
      <c r="BH225" s="324"/>
      <c r="BI225" s="324"/>
      <c r="BJ225" s="324"/>
      <c r="BK225" s="324"/>
      <c r="BL225" s="324"/>
      <c r="BM225" s="324"/>
      <c r="BN225" s="324"/>
      <c r="BO225" s="302"/>
      <c r="BP225" s="301"/>
      <c r="BQ225" s="301"/>
      <c r="BR225" s="301"/>
      <c r="BS225" s="301"/>
      <c r="BT225" s="301"/>
      <c r="BU225" s="298"/>
      <c r="BV225" s="298"/>
      <c r="BW225" s="298"/>
      <c r="BX225" s="298"/>
      <c r="BY225" s="298"/>
      <c r="BZ225" s="298"/>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c r="GE225" s="73"/>
      <c r="GF225" s="73"/>
      <c r="GG225" s="73"/>
      <c r="GH225" s="73"/>
      <c r="GI225" s="73"/>
      <c r="GJ225" s="73"/>
      <c r="GK225" s="73"/>
      <c r="GL225" s="73"/>
      <c r="GM225" s="73"/>
      <c r="GN225" s="73"/>
      <c r="GO225" s="73"/>
      <c r="GP225" s="73"/>
      <c r="GQ225" s="73"/>
      <c r="GR225" s="73"/>
      <c r="GS225" s="73"/>
      <c r="GT225" s="73"/>
      <c r="GU225" s="73"/>
      <c r="GV225" s="73"/>
      <c r="GW225" s="73"/>
      <c r="GX225" s="73"/>
      <c r="GY225" s="73"/>
      <c r="GZ225" s="73"/>
      <c r="HA225" s="73"/>
      <c r="HB225" s="73"/>
      <c r="HC225" s="73"/>
      <c r="HD225" s="73"/>
      <c r="HE225" s="73"/>
      <c r="HF225" s="73"/>
      <c r="HG225" s="73"/>
      <c r="HH225" s="73"/>
      <c r="HI225" s="73"/>
      <c r="HJ225" s="73"/>
      <c r="HK225" s="73"/>
      <c r="HL225" s="73"/>
      <c r="HM225" s="73"/>
      <c r="HN225" s="73"/>
      <c r="HO225" s="73"/>
      <c r="HP225" s="73"/>
      <c r="HQ225" s="73"/>
      <c r="HR225" s="73"/>
      <c r="HS225" s="73"/>
      <c r="HT225" s="73"/>
    </row>
    <row r="226" spans="14:228" s="2" customFormat="1" ht="15">
      <c r="N226" s="285"/>
      <c r="O226" s="285"/>
      <c r="P226" s="128"/>
      <c r="Q226" s="327"/>
      <c r="R226" s="328"/>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02"/>
      <c r="BP226" s="301"/>
      <c r="BQ226" s="301"/>
      <c r="BR226" s="301"/>
      <c r="BS226" s="301"/>
      <c r="BT226" s="301"/>
      <c r="BU226" s="298"/>
      <c r="BV226" s="298"/>
      <c r="BW226" s="298"/>
      <c r="BX226" s="298"/>
      <c r="BY226" s="298"/>
      <c r="BZ226" s="298"/>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c r="GE226" s="73"/>
      <c r="GF226" s="73"/>
      <c r="GG226" s="73"/>
      <c r="GH226" s="73"/>
      <c r="GI226" s="73"/>
      <c r="GJ226" s="73"/>
      <c r="GK226" s="73"/>
      <c r="GL226" s="73"/>
      <c r="GM226" s="73"/>
      <c r="GN226" s="73"/>
      <c r="GO226" s="73"/>
      <c r="GP226" s="73"/>
      <c r="GQ226" s="73"/>
      <c r="GR226" s="73"/>
      <c r="GS226" s="73"/>
      <c r="GT226" s="73"/>
      <c r="GU226" s="73"/>
      <c r="GV226" s="73"/>
      <c r="GW226" s="73"/>
      <c r="GX226" s="73"/>
      <c r="GY226" s="73"/>
      <c r="GZ226" s="73"/>
      <c r="HA226" s="73"/>
      <c r="HB226" s="73"/>
      <c r="HC226" s="73"/>
      <c r="HD226" s="73"/>
      <c r="HE226" s="73"/>
      <c r="HF226" s="73"/>
      <c r="HG226" s="73"/>
      <c r="HH226" s="73"/>
      <c r="HI226" s="73"/>
      <c r="HJ226" s="73"/>
      <c r="HK226" s="73"/>
      <c r="HL226" s="73"/>
      <c r="HM226" s="73"/>
      <c r="HN226" s="73"/>
      <c r="HO226" s="73"/>
      <c r="HP226" s="73"/>
      <c r="HQ226" s="73"/>
      <c r="HR226" s="73"/>
      <c r="HS226" s="73"/>
      <c r="HT226" s="73"/>
    </row>
    <row r="227" spans="16:228" s="2" customFormat="1" ht="15">
      <c r="P227" s="128"/>
      <c r="Q227" s="327"/>
      <c r="R227" s="328"/>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02"/>
      <c r="BP227" s="301"/>
      <c r="BQ227" s="301"/>
      <c r="BR227" s="301"/>
      <c r="BS227" s="301"/>
      <c r="BT227" s="301"/>
      <c r="BU227" s="298"/>
      <c r="BV227" s="298"/>
      <c r="BW227" s="298"/>
      <c r="BX227" s="298"/>
      <c r="BY227" s="298"/>
      <c r="BZ227" s="298"/>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c r="HA227" s="73"/>
      <c r="HB227" s="73"/>
      <c r="HC227" s="73"/>
      <c r="HD227" s="73"/>
      <c r="HE227" s="73"/>
      <c r="HF227" s="73"/>
      <c r="HG227" s="73"/>
      <c r="HH227" s="73"/>
      <c r="HI227" s="73"/>
      <c r="HJ227" s="73"/>
      <c r="HK227" s="73"/>
      <c r="HL227" s="73"/>
      <c r="HM227" s="73"/>
      <c r="HN227" s="73"/>
      <c r="HO227" s="73"/>
      <c r="HP227" s="73"/>
      <c r="HQ227" s="73"/>
      <c r="HR227" s="73"/>
      <c r="HS227" s="73"/>
      <c r="HT227" s="73"/>
    </row>
    <row r="228" spans="16:228" s="2" customFormat="1" ht="15">
      <c r="P228" s="128"/>
      <c r="Q228" s="327"/>
      <c r="R228" s="328"/>
      <c r="S228" s="324"/>
      <c r="T228" s="324"/>
      <c r="U228" s="324"/>
      <c r="V228" s="324"/>
      <c r="W228" s="324"/>
      <c r="X228" s="324"/>
      <c r="Y228" s="324"/>
      <c r="Z228" s="324"/>
      <c r="AA228" s="324"/>
      <c r="AB228" s="324"/>
      <c r="AC228" s="324"/>
      <c r="AD228" s="324"/>
      <c r="AE228" s="324"/>
      <c r="AF228" s="324"/>
      <c r="AG228" s="324"/>
      <c r="AH228" s="324"/>
      <c r="AI228" s="324"/>
      <c r="AJ228" s="324"/>
      <c r="AK228" s="324"/>
      <c r="AL228" s="324"/>
      <c r="AM228" s="324"/>
      <c r="AN228" s="324"/>
      <c r="AO228" s="324"/>
      <c r="AP228" s="324"/>
      <c r="AQ228" s="324"/>
      <c r="AR228" s="324"/>
      <c r="AS228" s="324"/>
      <c r="AT228" s="324"/>
      <c r="AU228" s="324"/>
      <c r="AV228" s="324"/>
      <c r="AW228" s="324"/>
      <c r="AX228" s="324"/>
      <c r="AY228" s="324"/>
      <c r="AZ228" s="324"/>
      <c r="BA228" s="324"/>
      <c r="BB228" s="324"/>
      <c r="BC228" s="324"/>
      <c r="BD228" s="324"/>
      <c r="BE228" s="324"/>
      <c r="BF228" s="324"/>
      <c r="BG228" s="324"/>
      <c r="BH228" s="324"/>
      <c r="BI228" s="324"/>
      <c r="BJ228" s="324"/>
      <c r="BK228" s="324"/>
      <c r="BL228" s="324"/>
      <c r="BM228" s="324"/>
      <c r="BN228" s="324"/>
      <c r="BO228" s="302"/>
      <c r="BP228" s="301"/>
      <c r="BQ228" s="301"/>
      <c r="BR228" s="301"/>
      <c r="BS228" s="301"/>
      <c r="BT228" s="301"/>
      <c r="BU228" s="298"/>
      <c r="BV228" s="298"/>
      <c r="BW228" s="298"/>
      <c r="BX228" s="298"/>
      <c r="BY228" s="298"/>
      <c r="BZ228" s="298"/>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c r="GE228" s="73"/>
      <c r="GF228" s="73"/>
      <c r="GG228" s="73"/>
      <c r="GH228" s="73"/>
      <c r="GI228" s="73"/>
      <c r="GJ228" s="73"/>
      <c r="GK228" s="73"/>
      <c r="GL228" s="73"/>
      <c r="GM228" s="73"/>
      <c r="GN228" s="73"/>
      <c r="GO228" s="73"/>
      <c r="GP228" s="73"/>
      <c r="GQ228" s="73"/>
      <c r="GR228" s="73"/>
      <c r="GS228" s="73"/>
      <c r="GT228" s="73"/>
      <c r="GU228" s="73"/>
      <c r="GV228" s="73"/>
      <c r="GW228" s="73"/>
      <c r="GX228" s="73"/>
      <c r="GY228" s="73"/>
      <c r="GZ228" s="73"/>
      <c r="HA228" s="73"/>
      <c r="HB228" s="73"/>
      <c r="HC228" s="73"/>
      <c r="HD228" s="73"/>
      <c r="HE228" s="73"/>
      <c r="HF228" s="73"/>
      <c r="HG228" s="73"/>
      <c r="HH228" s="73"/>
      <c r="HI228" s="73"/>
      <c r="HJ228" s="73"/>
      <c r="HK228" s="73"/>
      <c r="HL228" s="73"/>
      <c r="HM228" s="73"/>
      <c r="HN228" s="73"/>
      <c r="HO228" s="73"/>
      <c r="HP228" s="73"/>
      <c r="HQ228" s="73"/>
      <c r="HR228" s="73"/>
      <c r="HS228" s="73"/>
      <c r="HT228" s="73"/>
    </row>
    <row r="229" spans="16:228" s="2" customFormat="1" ht="15">
      <c r="P229" s="128"/>
      <c r="Q229" s="327"/>
      <c r="R229" s="328"/>
      <c r="S229" s="324"/>
      <c r="T229" s="324"/>
      <c r="U229" s="324"/>
      <c r="V229" s="324"/>
      <c r="W229" s="324"/>
      <c r="X229" s="324"/>
      <c r="Y229" s="324"/>
      <c r="Z229" s="324"/>
      <c r="AA229" s="324"/>
      <c r="AB229" s="324"/>
      <c r="AC229" s="324"/>
      <c r="AD229" s="324"/>
      <c r="AE229" s="324"/>
      <c r="AF229" s="324"/>
      <c r="AG229" s="324"/>
      <c r="AH229" s="324"/>
      <c r="AI229" s="324"/>
      <c r="AJ229" s="324"/>
      <c r="AK229" s="324"/>
      <c r="AL229" s="324"/>
      <c r="AM229" s="324"/>
      <c r="AN229" s="324"/>
      <c r="AO229" s="324"/>
      <c r="AP229" s="324"/>
      <c r="AQ229" s="324"/>
      <c r="AR229" s="324"/>
      <c r="AS229" s="324"/>
      <c r="AT229" s="324"/>
      <c r="AU229" s="324"/>
      <c r="AV229" s="324"/>
      <c r="AW229" s="324"/>
      <c r="AX229" s="324"/>
      <c r="AY229" s="324"/>
      <c r="AZ229" s="324"/>
      <c r="BA229" s="324"/>
      <c r="BB229" s="324"/>
      <c r="BC229" s="324"/>
      <c r="BD229" s="324"/>
      <c r="BE229" s="324"/>
      <c r="BF229" s="324"/>
      <c r="BG229" s="324"/>
      <c r="BH229" s="324"/>
      <c r="BI229" s="324"/>
      <c r="BJ229" s="324"/>
      <c r="BK229" s="324"/>
      <c r="BL229" s="324"/>
      <c r="BM229" s="324"/>
      <c r="BN229" s="324"/>
      <c r="BO229" s="302"/>
      <c r="BP229" s="301"/>
      <c r="BQ229" s="301"/>
      <c r="BR229" s="301"/>
      <c r="BS229" s="301"/>
      <c r="BT229" s="301"/>
      <c r="BU229" s="298"/>
      <c r="BV229" s="298"/>
      <c r="BW229" s="298"/>
      <c r="BX229" s="298"/>
      <c r="BY229" s="298"/>
      <c r="BZ229" s="298"/>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c r="GE229" s="73"/>
      <c r="GF229" s="73"/>
      <c r="GG229" s="73"/>
      <c r="GH229" s="73"/>
      <c r="GI229" s="73"/>
      <c r="GJ229" s="73"/>
      <c r="GK229" s="73"/>
      <c r="GL229" s="73"/>
      <c r="GM229" s="73"/>
      <c r="GN229" s="73"/>
      <c r="GO229" s="73"/>
      <c r="GP229" s="73"/>
      <c r="GQ229" s="73"/>
      <c r="GR229" s="73"/>
      <c r="GS229" s="73"/>
      <c r="GT229" s="73"/>
      <c r="GU229" s="73"/>
      <c r="GV229" s="73"/>
      <c r="GW229" s="73"/>
      <c r="GX229" s="73"/>
      <c r="GY229" s="73"/>
      <c r="GZ229" s="73"/>
      <c r="HA229" s="73"/>
      <c r="HB229" s="73"/>
      <c r="HC229" s="73"/>
      <c r="HD229" s="73"/>
      <c r="HE229" s="73"/>
      <c r="HF229" s="73"/>
      <c r="HG229" s="73"/>
      <c r="HH229" s="73"/>
      <c r="HI229" s="73"/>
      <c r="HJ229" s="73"/>
      <c r="HK229" s="73"/>
      <c r="HL229" s="73"/>
      <c r="HM229" s="73"/>
      <c r="HN229" s="73"/>
      <c r="HO229" s="73"/>
      <c r="HP229" s="73"/>
      <c r="HQ229" s="73"/>
      <c r="HR229" s="73"/>
      <c r="HS229" s="73"/>
      <c r="HT229" s="73"/>
    </row>
    <row r="230" spans="16:228" s="2" customFormat="1" ht="15">
      <c r="P230" s="128"/>
      <c r="Q230" s="327"/>
      <c r="R230" s="328"/>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4"/>
      <c r="AY230" s="324"/>
      <c r="AZ230" s="324"/>
      <c r="BA230" s="324"/>
      <c r="BB230" s="324"/>
      <c r="BC230" s="324"/>
      <c r="BD230" s="324"/>
      <c r="BE230" s="324"/>
      <c r="BF230" s="324"/>
      <c r="BG230" s="324"/>
      <c r="BH230" s="324"/>
      <c r="BI230" s="324"/>
      <c r="BJ230" s="324"/>
      <c r="BK230" s="324"/>
      <c r="BL230" s="324"/>
      <c r="BM230" s="324"/>
      <c r="BN230" s="324"/>
      <c r="BO230" s="302"/>
      <c r="BP230" s="301"/>
      <c r="BQ230" s="301"/>
      <c r="BR230" s="301"/>
      <c r="BS230" s="301"/>
      <c r="BT230" s="301"/>
      <c r="BU230" s="298"/>
      <c r="BV230" s="298"/>
      <c r="BW230" s="298"/>
      <c r="BX230" s="298"/>
      <c r="BY230" s="298"/>
      <c r="BZ230" s="298"/>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c r="GE230" s="73"/>
      <c r="GF230" s="73"/>
      <c r="GG230" s="73"/>
      <c r="GH230" s="73"/>
      <c r="GI230" s="73"/>
      <c r="GJ230" s="73"/>
      <c r="GK230" s="73"/>
      <c r="GL230" s="73"/>
      <c r="GM230" s="73"/>
      <c r="GN230" s="73"/>
      <c r="GO230" s="73"/>
      <c r="GP230" s="73"/>
      <c r="GQ230" s="73"/>
      <c r="GR230" s="73"/>
      <c r="GS230" s="73"/>
      <c r="GT230" s="73"/>
      <c r="GU230" s="73"/>
      <c r="GV230" s="73"/>
      <c r="GW230" s="73"/>
      <c r="GX230" s="73"/>
      <c r="GY230" s="73"/>
      <c r="GZ230" s="73"/>
      <c r="HA230" s="73"/>
      <c r="HB230" s="73"/>
      <c r="HC230" s="73"/>
      <c r="HD230" s="73"/>
      <c r="HE230" s="73"/>
      <c r="HF230" s="73"/>
      <c r="HG230" s="73"/>
      <c r="HH230" s="73"/>
      <c r="HI230" s="73"/>
      <c r="HJ230" s="73"/>
      <c r="HK230" s="73"/>
      <c r="HL230" s="73"/>
      <c r="HM230" s="73"/>
      <c r="HN230" s="73"/>
      <c r="HO230" s="73"/>
      <c r="HP230" s="73"/>
      <c r="HQ230" s="73"/>
      <c r="HR230" s="73"/>
      <c r="HS230" s="73"/>
      <c r="HT230" s="73"/>
    </row>
    <row r="231" spans="16:228" s="2" customFormat="1" ht="15">
      <c r="P231" s="128"/>
      <c r="Q231" s="327"/>
      <c r="R231" s="328"/>
      <c r="S231" s="324"/>
      <c r="T231" s="324"/>
      <c r="U231" s="324"/>
      <c r="V231" s="324"/>
      <c r="W231" s="324"/>
      <c r="X231" s="324"/>
      <c r="Y231" s="324"/>
      <c r="Z231" s="324"/>
      <c r="AA231" s="324"/>
      <c r="AB231" s="324"/>
      <c r="AC231" s="324"/>
      <c r="AD231" s="324"/>
      <c r="AE231" s="324"/>
      <c r="AF231" s="324"/>
      <c r="AG231" s="324"/>
      <c r="AH231" s="324"/>
      <c r="AI231" s="324"/>
      <c r="AJ231" s="324"/>
      <c r="AK231" s="324"/>
      <c r="AL231" s="324"/>
      <c r="AM231" s="324"/>
      <c r="AN231" s="324"/>
      <c r="AO231" s="324"/>
      <c r="AP231" s="324"/>
      <c r="AQ231" s="324"/>
      <c r="AR231" s="324"/>
      <c r="AS231" s="324"/>
      <c r="AT231" s="324"/>
      <c r="AU231" s="324"/>
      <c r="AV231" s="324"/>
      <c r="AW231" s="324"/>
      <c r="AX231" s="324"/>
      <c r="AY231" s="324"/>
      <c r="AZ231" s="324"/>
      <c r="BA231" s="324"/>
      <c r="BB231" s="324"/>
      <c r="BC231" s="324"/>
      <c r="BD231" s="324"/>
      <c r="BE231" s="324"/>
      <c r="BF231" s="324"/>
      <c r="BG231" s="324"/>
      <c r="BH231" s="324"/>
      <c r="BI231" s="324"/>
      <c r="BJ231" s="324"/>
      <c r="BK231" s="324"/>
      <c r="BL231" s="324"/>
      <c r="BM231" s="324"/>
      <c r="BN231" s="324"/>
      <c r="BO231" s="302"/>
      <c r="BP231" s="301"/>
      <c r="BQ231" s="301"/>
      <c r="BR231" s="301"/>
      <c r="BS231" s="301"/>
      <c r="BT231" s="301"/>
      <c r="BU231" s="298"/>
      <c r="BV231" s="298"/>
      <c r="BW231" s="298"/>
      <c r="BX231" s="298"/>
      <c r="BY231" s="298"/>
      <c r="BZ231" s="298"/>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c r="GE231" s="73"/>
      <c r="GF231" s="73"/>
      <c r="GG231" s="73"/>
      <c r="GH231" s="73"/>
      <c r="GI231" s="73"/>
      <c r="GJ231" s="73"/>
      <c r="GK231" s="73"/>
      <c r="GL231" s="73"/>
      <c r="GM231" s="73"/>
      <c r="GN231" s="73"/>
      <c r="GO231" s="73"/>
      <c r="GP231" s="73"/>
      <c r="GQ231" s="73"/>
      <c r="GR231" s="73"/>
      <c r="GS231" s="73"/>
      <c r="GT231" s="73"/>
      <c r="GU231" s="73"/>
      <c r="GV231" s="73"/>
      <c r="GW231" s="73"/>
      <c r="GX231" s="73"/>
      <c r="GY231" s="73"/>
      <c r="GZ231" s="73"/>
      <c r="HA231" s="73"/>
      <c r="HB231" s="73"/>
      <c r="HC231" s="73"/>
      <c r="HD231" s="73"/>
      <c r="HE231" s="73"/>
      <c r="HF231" s="73"/>
      <c r="HG231" s="73"/>
      <c r="HH231" s="73"/>
      <c r="HI231" s="73"/>
      <c r="HJ231" s="73"/>
      <c r="HK231" s="73"/>
      <c r="HL231" s="73"/>
      <c r="HM231" s="73"/>
      <c r="HN231" s="73"/>
      <c r="HO231" s="73"/>
      <c r="HP231" s="73"/>
      <c r="HQ231" s="73"/>
      <c r="HR231" s="73"/>
      <c r="HS231" s="73"/>
      <c r="HT231" s="73"/>
    </row>
    <row r="232" spans="16:228" s="2" customFormat="1" ht="15">
      <c r="P232" s="128"/>
      <c r="Q232" s="327"/>
      <c r="R232" s="328"/>
      <c r="S232" s="324"/>
      <c r="T232" s="324"/>
      <c r="U232" s="324"/>
      <c r="V232" s="324"/>
      <c r="W232" s="324"/>
      <c r="X232" s="324"/>
      <c r="Y232" s="324"/>
      <c r="Z232" s="324"/>
      <c r="AA232" s="324"/>
      <c r="AB232" s="324"/>
      <c r="AC232" s="324"/>
      <c r="AD232" s="324"/>
      <c r="AE232" s="324"/>
      <c r="AF232" s="324"/>
      <c r="AG232" s="324"/>
      <c r="AH232" s="324"/>
      <c r="AI232" s="324"/>
      <c r="AJ232" s="324"/>
      <c r="AK232" s="324"/>
      <c r="AL232" s="324"/>
      <c r="AM232" s="324"/>
      <c r="AN232" s="324"/>
      <c r="AO232" s="324"/>
      <c r="AP232" s="324"/>
      <c r="AQ232" s="324"/>
      <c r="AR232" s="324"/>
      <c r="AS232" s="324"/>
      <c r="AT232" s="324"/>
      <c r="AU232" s="324"/>
      <c r="AV232" s="324"/>
      <c r="AW232" s="324"/>
      <c r="AX232" s="324"/>
      <c r="AY232" s="324"/>
      <c r="AZ232" s="324"/>
      <c r="BA232" s="324"/>
      <c r="BB232" s="324"/>
      <c r="BC232" s="324"/>
      <c r="BD232" s="324"/>
      <c r="BE232" s="324"/>
      <c r="BF232" s="324"/>
      <c r="BG232" s="324"/>
      <c r="BH232" s="324"/>
      <c r="BI232" s="324"/>
      <c r="BJ232" s="324"/>
      <c r="BK232" s="324"/>
      <c r="BL232" s="324"/>
      <c r="BM232" s="324"/>
      <c r="BN232" s="324"/>
      <c r="BO232" s="302"/>
      <c r="BP232" s="301"/>
      <c r="BQ232" s="301"/>
      <c r="BR232" s="301"/>
      <c r="BS232" s="301"/>
      <c r="BT232" s="301"/>
      <c r="BU232" s="298"/>
      <c r="BV232" s="298"/>
      <c r="BW232" s="298"/>
      <c r="BX232" s="298"/>
      <c r="BY232" s="298"/>
      <c r="BZ232" s="298"/>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c r="GC232" s="73"/>
      <c r="GD232" s="73"/>
      <c r="GE232" s="73"/>
      <c r="GF232" s="73"/>
      <c r="GG232" s="73"/>
      <c r="GH232" s="73"/>
      <c r="GI232" s="73"/>
      <c r="GJ232" s="73"/>
      <c r="GK232" s="73"/>
      <c r="GL232" s="73"/>
      <c r="GM232" s="73"/>
      <c r="GN232" s="73"/>
      <c r="GO232" s="73"/>
      <c r="GP232" s="73"/>
      <c r="GQ232" s="73"/>
      <c r="GR232" s="73"/>
      <c r="GS232" s="73"/>
      <c r="GT232" s="73"/>
      <c r="GU232" s="73"/>
      <c r="GV232" s="73"/>
      <c r="GW232" s="73"/>
      <c r="GX232" s="73"/>
      <c r="GY232" s="73"/>
      <c r="GZ232" s="73"/>
      <c r="HA232" s="73"/>
      <c r="HB232" s="73"/>
      <c r="HC232" s="73"/>
      <c r="HD232" s="73"/>
      <c r="HE232" s="73"/>
      <c r="HF232" s="73"/>
      <c r="HG232" s="73"/>
      <c r="HH232" s="73"/>
      <c r="HI232" s="73"/>
      <c r="HJ232" s="73"/>
      <c r="HK232" s="73"/>
      <c r="HL232" s="73"/>
      <c r="HM232" s="73"/>
      <c r="HN232" s="73"/>
      <c r="HO232" s="73"/>
      <c r="HP232" s="73"/>
      <c r="HQ232" s="73"/>
      <c r="HR232" s="73"/>
      <c r="HS232" s="73"/>
      <c r="HT232" s="73"/>
    </row>
    <row r="233" spans="16:228" s="2" customFormat="1" ht="15">
      <c r="P233" s="128"/>
      <c r="Q233" s="327"/>
      <c r="R233" s="328"/>
      <c r="S233" s="324"/>
      <c r="T233" s="324"/>
      <c r="U233" s="324"/>
      <c r="V233" s="324"/>
      <c r="W233" s="324"/>
      <c r="X233" s="324"/>
      <c r="Y233" s="324"/>
      <c r="Z233" s="324"/>
      <c r="AA233" s="324"/>
      <c r="AB233" s="324"/>
      <c r="AC233" s="324"/>
      <c r="AD233" s="324"/>
      <c r="AE233" s="324"/>
      <c r="AF233" s="324"/>
      <c r="AG233" s="324"/>
      <c r="AH233" s="324"/>
      <c r="AI233" s="324"/>
      <c r="AJ233" s="324"/>
      <c r="AK233" s="324"/>
      <c r="AL233" s="324"/>
      <c r="AM233" s="324"/>
      <c r="AN233" s="324"/>
      <c r="AO233" s="324"/>
      <c r="AP233" s="324"/>
      <c r="AQ233" s="324"/>
      <c r="AR233" s="324"/>
      <c r="AS233" s="324"/>
      <c r="AT233" s="324"/>
      <c r="AU233" s="324"/>
      <c r="AV233" s="324"/>
      <c r="AW233" s="324"/>
      <c r="AX233" s="324"/>
      <c r="AY233" s="324"/>
      <c r="AZ233" s="324"/>
      <c r="BA233" s="324"/>
      <c r="BB233" s="324"/>
      <c r="BC233" s="324"/>
      <c r="BD233" s="324"/>
      <c r="BE233" s="324"/>
      <c r="BF233" s="324"/>
      <c r="BG233" s="324"/>
      <c r="BH233" s="324"/>
      <c r="BI233" s="324"/>
      <c r="BJ233" s="324"/>
      <c r="BK233" s="324"/>
      <c r="BL233" s="324"/>
      <c r="BM233" s="324"/>
      <c r="BN233" s="324"/>
      <c r="BO233" s="302"/>
      <c r="BP233" s="301"/>
      <c r="BQ233" s="301"/>
      <c r="BR233" s="301"/>
      <c r="BS233" s="301"/>
      <c r="BT233" s="301"/>
      <c r="BU233" s="298"/>
      <c r="BV233" s="298"/>
      <c r="BW233" s="298"/>
      <c r="BX233" s="298"/>
      <c r="BY233" s="298"/>
      <c r="BZ233" s="298"/>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c r="GE233" s="73"/>
      <c r="GF233" s="73"/>
      <c r="GG233" s="73"/>
      <c r="GH233" s="73"/>
      <c r="GI233" s="73"/>
      <c r="GJ233" s="73"/>
      <c r="GK233" s="73"/>
      <c r="GL233" s="73"/>
      <c r="GM233" s="73"/>
      <c r="GN233" s="73"/>
      <c r="GO233" s="73"/>
      <c r="GP233" s="73"/>
      <c r="GQ233" s="73"/>
      <c r="GR233" s="73"/>
      <c r="GS233" s="73"/>
      <c r="GT233" s="73"/>
      <c r="GU233" s="73"/>
      <c r="GV233" s="73"/>
      <c r="GW233" s="73"/>
      <c r="GX233" s="73"/>
      <c r="GY233" s="73"/>
      <c r="GZ233" s="73"/>
      <c r="HA233" s="73"/>
      <c r="HB233" s="73"/>
      <c r="HC233" s="73"/>
      <c r="HD233" s="73"/>
      <c r="HE233" s="73"/>
      <c r="HF233" s="73"/>
      <c r="HG233" s="73"/>
      <c r="HH233" s="73"/>
      <c r="HI233" s="73"/>
      <c r="HJ233" s="73"/>
      <c r="HK233" s="73"/>
      <c r="HL233" s="73"/>
      <c r="HM233" s="73"/>
      <c r="HN233" s="73"/>
      <c r="HO233" s="73"/>
      <c r="HP233" s="73"/>
      <c r="HQ233" s="73"/>
      <c r="HR233" s="73"/>
      <c r="HS233" s="73"/>
      <c r="HT233" s="73"/>
    </row>
    <row r="234" spans="16:228" s="2" customFormat="1" ht="15">
      <c r="P234" s="128"/>
      <c r="Q234" s="327"/>
      <c r="R234" s="328"/>
      <c r="S234" s="324"/>
      <c r="T234" s="324"/>
      <c r="U234" s="324"/>
      <c r="V234" s="324"/>
      <c r="W234" s="324"/>
      <c r="X234" s="324"/>
      <c r="Y234" s="324"/>
      <c r="Z234" s="324"/>
      <c r="AA234" s="324"/>
      <c r="AB234" s="324"/>
      <c r="AC234" s="324"/>
      <c r="AD234" s="324"/>
      <c r="AE234" s="324"/>
      <c r="AF234" s="324"/>
      <c r="AG234" s="324"/>
      <c r="AH234" s="324"/>
      <c r="AI234" s="324"/>
      <c r="AJ234" s="324"/>
      <c r="AK234" s="324"/>
      <c r="AL234" s="324"/>
      <c r="AM234" s="324"/>
      <c r="AN234" s="324"/>
      <c r="AO234" s="324"/>
      <c r="AP234" s="324"/>
      <c r="AQ234" s="324"/>
      <c r="AR234" s="324"/>
      <c r="AS234" s="324"/>
      <c r="AT234" s="324"/>
      <c r="AU234" s="324"/>
      <c r="AV234" s="324"/>
      <c r="AW234" s="324"/>
      <c r="AX234" s="324"/>
      <c r="AY234" s="324"/>
      <c r="AZ234" s="324"/>
      <c r="BA234" s="324"/>
      <c r="BB234" s="324"/>
      <c r="BC234" s="324"/>
      <c r="BD234" s="324"/>
      <c r="BE234" s="324"/>
      <c r="BF234" s="324"/>
      <c r="BG234" s="324"/>
      <c r="BH234" s="324"/>
      <c r="BI234" s="324"/>
      <c r="BJ234" s="324"/>
      <c r="BK234" s="324"/>
      <c r="BL234" s="324"/>
      <c r="BM234" s="324"/>
      <c r="BN234" s="324"/>
      <c r="BO234" s="302"/>
      <c r="BP234" s="301"/>
      <c r="BQ234" s="301"/>
      <c r="BR234" s="301"/>
      <c r="BS234" s="301"/>
      <c r="BT234" s="301"/>
      <c r="BU234" s="298"/>
      <c r="BV234" s="298"/>
      <c r="BW234" s="298"/>
      <c r="BX234" s="298"/>
      <c r="BY234" s="298"/>
      <c r="BZ234" s="298"/>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c r="GJ234" s="73"/>
      <c r="GK234" s="73"/>
      <c r="GL234" s="73"/>
      <c r="GM234" s="73"/>
      <c r="GN234" s="73"/>
      <c r="GO234" s="73"/>
      <c r="GP234" s="73"/>
      <c r="GQ234" s="73"/>
      <c r="GR234" s="73"/>
      <c r="GS234" s="73"/>
      <c r="GT234" s="73"/>
      <c r="GU234" s="73"/>
      <c r="GV234" s="73"/>
      <c r="GW234" s="73"/>
      <c r="GX234" s="73"/>
      <c r="GY234" s="73"/>
      <c r="GZ234" s="73"/>
      <c r="HA234" s="73"/>
      <c r="HB234" s="73"/>
      <c r="HC234" s="73"/>
      <c r="HD234" s="73"/>
      <c r="HE234" s="73"/>
      <c r="HF234" s="73"/>
      <c r="HG234" s="73"/>
      <c r="HH234" s="73"/>
      <c r="HI234" s="73"/>
      <c r="HJ234" s="73"/>
      <c r="HK234" s="73"/>
      <c r="HL234" s="73"/>
      <c r="HM234" s="73"/>
      <c r="HN234" s="73"/>
      <c r="HO234" s="73"/>
      <c r="HP234" s="73"/>
      <c r="HQ234" s="73"/>
      <c r="HR234" s="73"/>
      <c r="HS234" s="73"/>
      <c r="HT234" s="73"/>
    </row>
    <row r="235" spans="16:228" s="2" customFormat="1" ht="15">
      <c r="P235" s="128"/>
      <c r="Q235" s="327"/>
      <c r="R235" s="328"/>
      <c r="S235" s="324"/>
      <c r="T235" s="324"/>
      <c r="U235" s="324"/>
      <c r="V235" s="324"/>
      <c r="W235" s="324"/>
      <c r="X235" s="324"/>
      <c r="Y235" s="324"/>
      <c r="Z235" s="324"/>
      <c r="AA235" s="324"/>
      <c r="AB235" s="324"/>
      <c r="AC235" s="324"/>
      <c r="AD235" s="324"/>
      <c r="AE235" s="324"/>
      <c r="AF235" s="324"/>
      <c r="AG235" s="324"/>
      <c r="AH235" s="324"/>
      <c r="AI235" s="324"/>
      <c r="AJ235" s="324"/>
      <c r="AK235" s="324"/>
      <c r="AL235" s="324"/>
      <c r="AM235" s="324"/>
      <c r="AN235" s="324"/>
      <c r="AO235" s="324"/>
      <c r="AP235" s="324"/>
      <c r="AQ235" s="324"/>
      <c r="AR235" s="324"/>
      <c r="AS235" s="324"/>
      <c r="AT235" s="324"/>
      <c r="AU235" s="324"/>
      <c r="AV235" s="324"/>
      <c r="AW235" s="324"/>
      <c r="AX235" s="324"/>
      <c r="AY235" s="324"/>
      <c r="AZ235" s="324"/>
      <c r="BA235" s="324"/>
      <c r="BB235" s="324"/>
      <c r="BC235" s="324"/>
      <c r="BD235" s="324"/>
      <c r="BE235" s="324"/>
      <c r="BF235" s="324"/>
      <c r="BG235" s="324"/>
      <c r="BH235" s="324"/>
      <c r="BI235" s="324"/>
      <c r="BJ235" s="324"/>
      <c r="BK235" s="324"/>
      <c r="BL235" s="324"/>
      <c r="BM235" s="324"/>
      <c r="BN235" s="324"/>
      <c r="BO235" s="302"/>
      <c r="BP235" s="301"/>
      <c r="BQ235" s="301"/>
      <c r="BR235" s="301"/>
      <c r="BS235" s="301"/>
      <c r="BT235" s="301"/>
      <c r="BU235" s="298"/>
      <c r="BV235" s="298"/>
      <c r="BW235" s="298"/>
      <c r="BX235" s="298"/>
      <c r="BY235" s="298"/>
      <c r="BZ235" s="298"/>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c r="GE235" s="73"/>
      <c r="GF235" s="73"/>
      <c r="GG235" s="73"/>
      <c r="GH235" s="73"/>
      <c r="GI235" s="73"/>
      <c r="GJ235" s="73"/>
      <c r="GK235" s="73"/>
      <c r="GL235" s="73"/>
      <c r="GM235" s="73"/>
      <c r="GN235" s="73"/>
      <c r="GO235" s="73"/>
      <c r="GP235" s="73"/>
      <c r="GQ235" s="73"/>
      <c r="GR235" s="73"/>
      <c r="GS235" s="73"/>
      <c r="GT235" s="73"/>
      <c r="GU235" s="73"/>
      <c r="GV235" s="73"/>
      <c r="GW235" s="73"/>
      <c r="GX235" s="73"/>
      <c r="GY235" s="73"/>
      <c r="GZ235" s="73"/>
      <c r="HA235" s="73"/>
      <c r="HB235" s="73"/>
      <c r="HC235" s="73"/>
      <c r="HD235" s="73"/>
      <c r="HE235" s="73"/>
      <c r="HF235" s="73"/>
      <c r="HG235" s="73"/>
      <c r="HH235" s="73"/>
      <c r="HI235" s="73"/>
      <c r="HJ235" s="73"/>
      <c r="HK235" s="73"/>
      <c r="HL235" s="73"/>
      <c r="HM235" s="73"/>
      <c r="HN235" s="73"/>
      <c r="HO235" s="73"/>
      <c r="HP235" s="73"/>
      <c r="HQ235" s="73"/>
      <c r="HR235" s="73"/>
      <c r="HS235" s="73"/>
      <c r="HT235" s="73"/>
    </row>
    <row r="236" spans="16:228" s="2" customFormat="1" ht="15">
      <c r="P236" s="128"/>
      <c r="Q236" s="327"/>
      <c r="R236" s="328"/>
      <c r="S236" s="324"/>
      <c r="T236" s="324"/>
      <c r="U236" s="324"/>
      <c r="V236" s="324"/>
      <c r="W236" s="324"/>
      <c r="X236" s="324"/>
      <c r="Y236" s="324"/>
      <c r="Z236" s="324"/>
      <c r="AA236" s="324"/>
      <c r="AB236" s="324"/>
      <c r="AC236" s="324"/>
      <c r="AD236" s="324"/>
      <c r="AE236" s="324"/>
      <c r="AF236" s="324"/>
      <c r="AG236" s="324"/>
      <c r="AH236" s="324"/>
      <c r="AI236" s="324"/>
      <c r="AJ236" s="324"/>
      <c r="AK236" s="324"/>
      <c r="AL236" s="324"/>
      <c r="AM236" s="324"/>
      <c r="AN236" s="324"/>
      <c r="AO236" s="324"/>
      <c r="AP236" s="324"/>
      <c r="AQ236" s="324"/>
      <c r="AR236" s="324"/>
      <c r="AS236" s="324"/>
      <c r="AT236" s="324"/>
      <c r="AU236" s="324"/>
      <c r="AV236" s="324"/>
      <c r="AW236" s="324"/>
      <c r="AX236" s="324"/>
      <c r="AY236" s="324"/>
      <c r="AZ236" s="324"/>
      <c r="BA236" s="324"/>
      <c r="BB236" s="324"/>
      <c r="BC236" s="324"/>
      <c r="BD236" s="324"/>
      <c r="BE236" s="324"/>
      <c r="BF236" s="324"/>
      <c r="BG236" s="324"/>
      <c r="BH236" s="324"/>
      <c r="BI236" s="324"/>
      <c r="BJ236" s="324"/>
      <c r="BK236" s="324"/>
      <c r="BL236" s="324"/>
      <c r="BM236" s="324"/>
      <c r="BN236" s="324"/>
      <c r="BO236" s="302"/>
      <c r="BP236" s="301"/>
      <c r="BQ236" s="301"/>
      <c r="BR236" s="301"/>
      <c r="BS236" s="301"/>
      <c r="BT236" s="301"/>
      <c r="BU236" s="298"/>
      <c r="BV236" s="298"/>
      <c r="BW236" s="298"/>
      <c r="BX236" s="298"/>
      <c r="BY236" s="298"/>
      <c r="BZ236" s="298"/>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c r="GE236" s="73"/>
      <c r="GF236" s="73"/>
      <c r="GG236" s="73"/>
      <c r="GH236" s="73"/>
      <c r="GI236" s="73"/>
      <c r="GJ236" s="73"/>
      <c r="GK236" s="73"/>
      <c r="GL236" s="73"/>
      <c r="GM236" s="73"/>
      <c r="GN236" s="73"/>
      <c r="GO236" s="73"/>
      <c r="GP236" s="73"/>
      <c r="GQ236" s="73"/>
      <c r="GR236" s="73"/>
      <c r="GS236" s="73"/>
      <c r="GT236" s="73"/>
      <c r="GU236" s="73"/>
      <c r="GV236" s="73"/>
      <c r="GW236" s="73"/>
      <c r="GX236" s="73"/>
      <c r="GY236" s="73"/>
      <c r="GZ236" s="73"/>
      <c r="HA236" s="73"/>
      <c r="HB236" s="73"/>
      <c r="HC236" s="73"/>
      <c r="HD236" s="73"/>
      <c r="HE236" s="73"/>
      <c r="HF236" s="73"/>
      <c r="HG236" s="73"/>
      <c r="HH236" s="73"/>
      <c r="HI236" s="73"/>
      <c r="HJ236" s="73"/>
      <c r="HK236" s="73"/>
      <c r="HL236" s="73"/>
      <c r="HM236" s="73"/>
      <c r="HN236" s="73"/>
      <c r="HO236" s="73"/>
      <c r="HP236" s="73"/>
      <c r="HQ236" s="73"/>
      <c r="HR236" s="73"/>
      <c r="HS236" s="73"/>
      <c r="HT236" s="73"/>
    </row>
    <row r="237" spans="16:228" s="2" customFormat="1" ht="15">
      <c r="P237" s="128"/>
      <c r="Q237" s="327"/>
      <c r="R237" s="328"/>
      <c r="S237" s="324"/>
      <c r="T237" s="324"/>
      <c r="U237" s="324"/>
      <c r="V237" s="324"/>
      <c r="W237" s="324"/>
      <c r="X237" s="324"/>
      <c r="Y237" s="324"/>
      <c r="Z237" s="324"/>
      <c r="AA237" s="324"/>
      <c r="AB237" s="324"/>
      <c r="AC237" s="324"/>
      <c r="AD237" s="324"/>
      <c r="AE237" s="324"/>
      <c r="AF237" s="324"/>
      <c r="AG237" s="324"/>
      <c r="AH237" s="324"/>
      <c r="AI237" s="324"/>
      <c r="AJ237" s="324"/>
      <c r="AK237" s="324"/>
      <c r="AL237" s="324"/>
      <c r="AM237" s="324"/>
      <c r="AN237" s="324"/>
      <c r="AO237" s="324"/>
      <c r="AP237" s="324"/>
      <c r="AQ237" s="324"/>
      <c r="AR237" s="324"/>
      <c r="AS237" s="324"/>
      <c r="AT237" s="324"/>
      <c r="AU237" s="324"/>
      <c r="AV237" s="324"/>
      <c r="AW237" s="324"/>
      <c r="AX237" s="324"/>
      <c r="AY237" s="324"/>
      <c r="AZ237" s="324"/>
      <c r="BA237" s="324"/>
      <c r="BB237" s="324"/>
      <c r="BC237" s="324"/>
      <c r="BD237" s="324"/>
      <c r="BE237" s="324"/>
      <c r="BF237" s="324"/>
      <c r="BG237" s="324"/>
      <c r="BH237" s="324"/>
      <c r="BI237" s="324"/>
      <c r="BJ237" s="324"/>
      <c r="BK237" s="324"/>
      <c r="BL237" s="324"/>
      <c r="BM237" s="324"/>
      <c r="BN237" s="324"/>
      <c r="BO237" s="302"/>
      <c r="BP237" s="301"/>
      <c r="BQ237" s="301"/>
      <c r="BR237" s="301"/>
      <c r="BS237" s="301"/>
      <c r="BT237" s="301"/>
      <c r="BU237" s="298"/>
      <c r="BV237" s="298"/>
      <c r="BW237" s="298"/>
      <c r="BX237" s="298"/>
      <c r="BY237" s="298"/>
      <c r="BZ237" s="298"/>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c r="GE237" s="73"/>
      <c r="GF237" s="73"/>
      <c r="GG237" s="73"/>
      <c r="GH237" s="73"/>
      <c r="GI237" s="73"/>
      <c r="GJ237" s="73"/>
      <c r="GK237" s="73"/>
      <c r="GL237" s="73"/>
      <c r="GM237" s="73"/>
      <c r="GN237" s="73"/>
      <c r="GO237" s="73"/>
      <c r="GP237" s="73"/>
      <c r="GQ237" s="73"/>
      <c r="GR237" s="73"/>
      <c r="GS237" s="73"/>
      <c r="GT237" s="73"/>
      <c r="GU237" s="73"/>
      <c r="GV237" s="73"/>
      <c r="GW237" s="73"/>
      <c r="GX237" s="73"/>
      <c r="GY237" s="73"/>
      <c r="GZ237" s="73"/>
      <c r="HA237" s="73"/>
      <c r="HB237" s="73"/>
      <c r="HC237" s="73"/>
      <c r="HD237" s="73"/>
      <c r="HE237" s="73"/>
      <c r="HF237" s="73"/>
      <c r="HG237" s="73"/>
      <c r="HH237" s="73"/>
      <c r="HI237" s="73"/>
      <c r="HJ237" s="73"/>
      <c r="HK237" s="73"/>
      <c r="HL237" s="73"/>
      <c r="HM237" s="73"/>
      <c r="HN237" s="73"/>
      <c r="HO237" s="73"/>
      <c r="HP237" s="73"/>
      <c r="HQ237" s="73"/>
      <c r="HR237" s="73"/>
      <c r="HS237" s="73"/>
      <c r="HT237" s="73"/>
    </row>
    <row r="238" spans="16:228" s="2" customFormat="1" ht="15">
      <c r="P238" s="128"/>
      <c r="Q238" s="327"/>
      <c r="R238" s="328"/>
      <c r="S238" s="324"/>
      <c r="T238" s="324"/>
      <c r="U238" s="324"/>
      <c r="V238" s="324"/>
      <c r="W238" s="324"/>
      <c r="X238" s="324"/>
      <c r="Y238" s="324"/>
      <c r="Z238" s="324"/>
      <c r="AA238" s="324"/>
      <c r="AB238" s="324"/>
      <c r="AC238" s="324"/>
      <c r="AD238" s="324"/>
      <c r="AE238" s="324"/>
      <c r="AF238" s="324"/>
      <c r="AG238" s="324"/>
      <c r="AH238" s="324"/>
      <c r="AI238" s="324"/>
      <c r="AJ238" s="324"/>
      <c r="AK238" s="324"/>
      <c r="AL238" s="324"/>
      <c r="AM238" s="324"/>
      <c r="AN238" s="324"/>
      <c r="AO238" s="324"/>
      <c r="AP238" s="324"/>
      <c r="AQ238" s="324"/>
      <c r="AR238" s="324"/>
      <c r="AS238" s="324"/>
      <c r="AT238" s="324"/>
      <c r="AU238" s="324"/>
      <c r="AV238" s="324"/>
      <c r="AW238" s="324"/>
      <c r="AX238" s="324"/>
      <c r="AY238" s="324"/>
      <c r="AZ238" s="324"/>
      <c r="BA238" s="324"/>
      <c r="BB238" s="324"/>
      <c r="BC238" s="324"/>
      <c r="BD238" s="324"/>
      <c r="BE238" s="324"/>
      <c r="BF238" s="324"/>
      <c r="BG238" s="324"/>
      <c r="BH238" s="324"/>
      <c r="BI238" s="324"/>
      <c r="BJ238" s="324"/>
      <c r="BK238" s="324"/>
      <c r="BL238" s="324"/>
      <c r="BM238" s="324"/>
      <c r="BN238" s="324"/>
      <c r="BO238" s="302"/>
      <c r="BP238" s="301"/>
      <c r="BQ238" s="301"/>
      <c r="BR238" s="301"/>
      <c r="BS238" s="301"/>
      <c r="BT238" s="301"/>
      <c r="BU238" s="298"/>
      <c r="BV238" s="298"/>
      <c r="BW238" s="298"/>
      <c r="BX238" s="298"/>
      <c r="BY238" s="298"/>
      <c r="BZ238" s="298"/>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c r="GE238" s="73"/>
      <c r="GF238" s="73"/>
      <c r="GG238" s="73"/>
      <c r="GH238" s="73"/>
      <c r="GI238" s="73"/>
      <c r="GJ238" s="73"/>
      <c r="GK238" s="73"/>
      <c r="GL238" s="73"/>
      <c r="GM238" s="73"/>
      <c r="GN238" s="73"/>
      <c r="GO238" s="73"/>
      <c r="GP238" s="73"/>
      <c r="GQ238" s="73"/>
      <c r="GR238" s="73"/>
      <c r="GS238" s="73"/>
      <c r="GT238" s="73"/>
      <c r="GU238" s="73"/>
      <c r="GV238" s="73"/>
      <c r="GW238" s="73"/>
      <c r="GX238" s="73"/>
      <c r="GY238" s="73"/>
      <c r="GZ238" s="73"/>
      <c r="HA238" s="73"/>
      <c r="HB238" s="73"/>
      <c r="HC238" s="73"/>
      <c r="HD238" s="73"/>
      <c r="HE238" s="73"/>
      <c r="HF238" s="73"/>
      <c r="HG238" s="73"/>
      <c r="HH238" s="73"/>
      <c r="HI238" s="73"/>
      <c r="HJ238" s="73"/>
      <c r="HK238" s="73"/>
      <c r="HL238" s="73"/>
      <c r="HM238" s="73"/>
      <c r="HN238" s="73"/>
      <c r="HO238" s="73"/>
      <c r="HP238" s="73"/>
      <c r="HQ238" s="73"/>
      <c r="HR238" s="73"/>
      <c r="HS238" s="73"/>
      <c r="HT238" s="73"/>
    </row>
    <row r="239" spans="16:228" s="2" customFormat="1" ht="15">
      <c r="P239" s="128"/>
      <c r="Q239" s="327"/>
      <c r="R239" s="328"/>
      <c r="S239" s="324"/>
      <c r="T239" s="324"/>
      <c r="U239" s="324"/>
      <c r="V239" s="324"/>
      <c r="W239" s="324"/>
      <c r="X239" s="324"/>
      <c r="Y239" s="324"/>
      <c r="Z239" s="324"/>
      <c r="AA239" s="324"/>
      <c r="AB239" s="324"/>
      <c r="AC239" s="324"/>
      <c r="AD239" s="324"/>
      <c r="AE239" s="324"/>
      <c r="AF239" s="324"/>
      <c r="AG239" s="324"/>
      <c r="AH239" s="324"/>
      <c r="AI239" s="324"/>
      <c r="AJ239" s="324"/>
      <c r="AK239" s="324"/>
      <c r="AL239" s="324"/>
      <c r="AM239" s="324"/>
      <c r="AN239" s="324"/>
      <c r="AO239" s="324"/>
      <c r="AP239" s="324"/>
      <c r="AQ239" s="324"/>
      <c r="AR239" s="324"/>
      <c r="AS239" s="324"/>
      <c r="AT239" s="324"/>
      <c r="AU239" s="324"/>
      <c r="AV239" s="324"/>
      <c r="AW239" s="324"/>
      <c r="AX239" s="324"/>
      <c r="AY239" s="324"/>
      <c r="AZ239" s="324"/>
      <c r="BA239" s="324"/>
      <c r="BB239" s="324"/>
      <c r="BC239" s="324"/>
      <c r="BD239" s="324"/>
      <c r="BE239" s="324"/>
      <c r="BF239" s="324"/>
      <c r="BG239" s="324"/>
      <c r="BH239" s="324"/>
      <c r="BI239" s="324"/>
      <c r="BJ239" s="324"/>
      <c r="BK239" s="324"/>
      <c r="BL239" s="324"/>
      <c r="BM239" s="324"/>
      <c r="BN239" s="324"/>
      <c r="BO239" s="302"/>
      <c r="BP239" s="301"/>
      <c r="BQ239" s="301"/>
      <c r="BR239" s="301"/>
      <c r="BS239" s="301"/>
      <c r="BT239" s="301"/>
      <c r="BU239" s="298"/>
      <c r="BV239" s="298"/>
      <c r="BW239" s="298"/>
      <c r="BX239" s="298"/>
      <c r="BY239" s="298"/>
      <c r="BZ239" s="298"/>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c r="GE239" s="73"/>
      <c r="GF239" s="73"/>
      <c r="GG239" s="73"/>
      <c r="GH239" s="73"/>
      <c r="GI239" s="73"/>
      <c r="GJ239" s="73"/>
      <c r="GK239" s="73"/>
      <c r="GL239" s="73"/>
      <c r="GM239" s="73"/>
      <c r="GN239" s="73"/>
      <c r="GO239" s="73"/>
      <c r="GP239" s="73"/>
      <c r="GQ239" s="73"/>
      <c r="GR239" s="73"/>
      <c r="GS239" s="73"/>
      <c r="GT239" s="73"/>
      <c r="GU239" s="73"/>
      <c r="GV239" s="73"/>
      <c r="GW239" s="73"/>
      <c r="GX239" s="73"/>
      <c r="GY239" s="73"/>
      <c r="GZ239" s="73"/>
      <c r="HA239" s="73"/>
      <c r="HB239" s="73"/>
      <c r="HC239" s="73"/>
      <c r="HD239" s="73"/>
      <c r="HE239" s="73"/>
      <c r="HF239" s="73"/>
      <c r="HG239" s="73"/>
      <c r="HH239" s="73"/>
      <c r="HI239" s="73"/>
      <c r="HJ239" s="73"/>
      <c r="HK239" s="73"/>
      <c r="HL239" s="73"/>
      <c r="HM239" s="73"/>
      <c r="HN239" s="73"/>
      <c r="HO239" s="73"/>
      <c r="HP239" s="73"/>
      <c r="HQ239" s="73"/>
      <c r="HR239" s="73"/>
      <c r="HS239" s="73"/>
      <c r="HT239" s="73"/>
    </row>
    <row r="240" spans="16:228" s="2" customFormat="1" ht="15">
      <c r="P240" s="128"/>
      <c r="Q240" s="327"/>
      <c r="R240" s="328"/>
      <c r="S240" s="324"/>
      <c r="T240" s="324"/>
      <c r="U240" s="324"/>
      <c r="V240" s="324"/>
      <c r="W240" s="324"/>
      <c r="X240" s="324"/>
      <c r="Y240" s="324"/>
      <c r="Z240" s="324"/>
      <c r="AA240" s="324"/>
      <c r="AB240" s="324"/>
      <c r="AC240" s="324"/>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4"/>
      <c r="AY240" s="324"/>
      <c r="AZ240" s="324"/>
      <c r="BA240" s="324"/>
      <c r="BB240" s="324"/>
      <c r="BC240" s="324"/>
      <c r="BD240" s="324"/>
      <c r="BE240" s="324"/>
      <c r="BF240" s="324"/>
      <c r="BG240" s="324"/>
      <c r="BH240" s="324"/>
      <c r="BI240" s="324"/>
      <c r="BJ240" s="324"/>
      <c r="BK240" s="324"/>
      <c r="BL240" s="324"/>
      <c r="BM240" s="324"/>
      <c r="BN240" s="324"/>
      <c r="BO240" s="302"/>
      <c r="BP240" s="301"/>
      <c r="BQ240" s="301"/>
      <c r="BR240" s="301"/>
      <c r="BS240" s="301"/>
      <c r="BT240" s="301"/>
      <c r="BU240" s="298"/>
      <c r="BV240" s="298"/>
      <c r="BW240" s="298"/>
      <c r="BX240" s="298"/>
      <c r="BY240" s="298"/>
      <c r="BZ240" s="298"/>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c r="GC240" s="73"/>
      <c r="GD240" s="73"/>
      <c r="GE240" s="73"/>
      <c r="GF240" s="73"/>
      <c r="GG240" s="73"/>
      <c r="GH240" s="73"/>
      <c r="GI240" s="73"/>
      <c r="GJ240" s="73"/>
      <c r="GK240" s="73"/>
      <c r="GL240" s="73"/>
      <c r="GM240" s="73"/>
      <c r="GN240" s="73"/>
      <c r="GO240" s="73"/>
      <c r="GP240" s="73"/>
      <c r="GQ240" s="73"/>
      <c r="GR240" s="73"/>
      <c r="GS240" s="73"/>
      <c r="GT240" s="73"/>
      <c r="GU240" s="73"/>
      <c r="GV240" s="73"/>
      <c r="GW240" s="73"/>
      <c r="GX240" s="73"/>
      <c r="GY240" s="73"/>
      <c r="GZ240" s="73"/>
      <c r="HA240" s="73"/>
      <c r="HB240" s="73"/>
      <c r="HC240" s="73"/>
      <c r="HD240" s="73"/>
      <c r="HE240" s="73"/>
      <c r="HF240" s="73"/>
      <c r="HG240" s="73"/>
      <c r="HH240" s="73"/>
      <c r="HI240" s="73"/>
      <c r="HJ240" s="73"/>
      <c r="HK240" s="73"/>
      <c r="HL240" s="73"/>
      <c r="HM240" s="73"/>
      <c r="HN240" s="73"/>
      <c r="HO240" s="73"/>
      <c r="HP240" s="73"/>
      <c r="HQ240" s="73"/>
      <c r="HR240" s="73"/>
      <c r="HS240" s="73"/>
      <c r="HT240" s="73"/>
    </row>
    <row r="241" spans="16:228" s="2" customFormat="1" ht="15">
      <c r="P241" s="73"/>
      <c r="Q241" s="446"/>
      <c r="R241" s="328"/>
      <c r="S241" s="324"/>
      <c r="T241" s="324"/>
      <c r="U241" s="324"/>
      <c r="V241" s="324"/>
      <c r="W241" s="324"/>
      <c r="X241" s="324"/>
      <c r="Y241" s="324"/>
      <c r="Z241" s="324"/>
      <c r="AA241" s="324"/>
      <c r="AB241" s="324"/>
      <c r="AC241" s="324"/>
      <c r="AD241" s="324"/>
      <c r="AE241" s="324"/>
      <c r="AF241" s="324"/>
      <c r="AG241" s="324"/>
      <c r="AH241" s="324"/>
      <c r="AI241" s="324"/>
      <c r="AJ241" s="324"/>
      <c r="AK241" s="324"/>
      <c r="AL241" s="324"/>
      <c r="AM241" s="324"/>
      <c r="AN241" s="324"/>
      <c r="AO241" s="324"/>
      <c r="AP241" s="324"/>
      <c r="AQ241" s="324"/>
      <c r="AR241" s="324"/>
      <c r="AS241" s="324"/>
      <c r="AT241" s="324"/>
      <c r="AU241" s="324"/>
      <c r="AV241" s="324"/>
      <c r="AW241" s="324"/>
      <c r="AX241" s="324"/>
      <c r="AY241" s="324"/>
      <c r="AZ241" s="324"/>
      <c r="BA241" s="324"/>
      <c r="BB241" s="324"/>
      <c r="BC241" s="324"/>
      <c r="BD241" s="324"/>
      <c r="BE241" s="324"/>
      <c r="BF241" s="324"/>
      <c r="BG241" s="324"/>
      <c r="BH241" s="324"/>
      <c r="BI241" s="324"/>
      <c r="BJ241" s="324"/>
      <c r="BK241" s="324"/>
      <c r="BL241" s="324"/>
      <c r="BM241" s="324"/>
      <c r="BN241" s="324"/>
      <c r="BO241" s="302"/>
      <c r="BP241" s="301"/>
      <c r="BQ241" s="301"/>
      <c r="BR241" s="301"/>
      <c r="BS241" s="298"/>
      <c r="BT241" s="298"/>
      <c r="BU241" s="298"/>
      <c r="BV241" s="298"/>
      <c r="BW241" s="298"/>
      <c r="BX241" s="298"/>
      <c r="BY241" s="298"/>
      <c r="BZ241" s="298"/>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c r="GE241" s="73"/>
      <c r="GF241" s="73"/>
      <c r="GG241" s="73"/>
      <c r="GH241" s="73"/>
      <c r="GI241" s="73"/>
      <c r="GJ241" s="73"/>
      <c r="GK241" s="73"/>
      <c r="GL241" s="73"/>
      <c r="GM241" s="73"/>
      <c r="GN241" s="73"/>
      <c r="GO241" s="73"/>
      <c r="GP241" s="73"/>
      <c r="GQ241" s="73"/>
      <c r="GR241" s="73"/>
      <c r="GS241" s="73"/>
      <c r="GT241" s="73"/>
      <c r="GU241" s="73"/>
      <c r="GV241" s="73"/>
      <c r="GW241" s="73"/>
      <c r="GX241" s="73"/>
      <c r="GY241" s="73"/>
      <c r="GZ241" s="73"/>
      <c r="HA241" s="73"/>
      <c r="HB241" s="73"/>
      <c r="HC241" s="73"/>
      <c r="HD241" s="73"/>
      <c r="HE241" s="73"/>
      <c r="HF241" s="73"/>
      <c r="HG241" s="73"/>
      <c r="HH241" s="73"/>
      <c r="HI241" s="73"/>
      <c r="HJ241" s="73"/>
      <c r="HK241" s="73"/>
      <c r="HL241" s="73"/>
      <c r="HM241" s="73"/>
      <c r="HN241" s="73"/>
      <c r="HO241" s="73"/>
      <c r="HP241" s="73"/>
      <c r="HQ241" s="73"/>
      <c r="HR241" s="73"/>
      <c r="HS241" s="73"/>
      <c r="HT241" s="73"/>
    </row>
    <row r="242" spans="16:228" s="2" customFormat="1" ht="15">
      <c r="P242" s="73"/>
      <c r="Q242" s="446"/>
      <c r="R242" s="328"/>
      <c r="S242" s="324"/>
      <c r="T242" s="324"/>
      <c r="U242" s="324"/>
      <c r="V242" s="324"/>
      <c r="W242" s="324"/>
      <c r="X242" s="324"/>
      <c r="Y242" s="324"/>
      <c r="Z242" s="324"/>
      <c r="AA242" s="324"/>
      <c r="AB242" s="324"/>
      <c r="AC242" s="324"/>
      <c r="AD242" s="324"/>
      <c r="AE242" s="324"/>
      <c r="AF242" s="324"/>
      <c r="AG242" s="324"/>
      <c r="AH242" s="324"/>
      <c r="AI242" s="324"/>
      <c r="AJ242" s="324"/>
      <c r="AK242" s="324"/>
      <c r="AL242" s="324"/>
      <c r="AM242" s="324"/>
      <c r="AN242" s="324"/>
      <c r="AO242" s="324"/>
      <c r="AP242" s="324"/>
      <c r="AQ242" s="324"/>
      <c r="AR242" s="324"/>
      <c r="AS242" s="324"/>
      <c r="AT242" s="324"/>
      <c r="AU242" s="324"/>
      <c r="AV242" s="324"/>
      <c r="AW242" s="324"/>
      <c r="AX242" s="324"/>
      <c r="AY242" s="324"/>
      <c r="AZ242" s="324"/>
      <c r="BA242" s="324"/>
      <c r="BB242" s="324"/>
      <c r="BC242" s="324"/>
      <c r="BD242" s="324"/>
      <c r="BE242" s="324"/>
      <c r="BF242" s="324"/>
      <c r="BG242" s="324"/>
      <c r="BH242" s="324"/>
      <c r="BI242" s="324"/>
      <c r="BJ242" s="324"/>
      <c r="BK242" s="324"/>
      <c r="BL242" s="324"/>
      <c r="BM242" s="324"/>
      <c r="BN242" s="324"/>
      <c r="BO242" s="302"/>
      <c r="BP242" s="301"/>
      <c r="BQ242" s="301"/>
      <c r="BR242" s="301"/>
      <c r="BS242" s="298"/>
      <c r="BT242" s="298"/>
      <c r="BU242" s="298"/>
      <c r="BV242" s="298"/>
      <c r="BW242" s="298"/>
      <c r="BX242" s="298"/>
      <c r="BY242" s="298"/>
      <c r="BZ242" s="298"/>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c r="GE242" s="73"/>
      <c r="GF242" s="73"/>
      <c r="GG242" s="73"/>
      <c r="GH242" s="73"/>
      <c r="GI242" s="73"/>
      <c r="GJ242" s="73"/>
      <c r="GK242" s="73"/>
      <c r="GL242" s="73"/>
      <c r="GM242" s="73"/>
      <c r="GN242" s="73"/>
      <c r="GO242" s="73"/>
      <c r="GP242" s="73"/>
      <c r="GQ242" s="73"/>
      <c r="GR242" s="73"/>
      <c r="GS242" s="73"/>
      <c r="GT242" s="73"/>
      <c r="GU242" s="73"/>
      <c r="GV242" s="73"/>
      <c r="GW242" s="73"/>
      <c r="GX242" s="73"/>
      <c r="GY242" s="73"/>
      <c r="GZ242" s="73"/>
      <c r="HA242" s="73"/>
      <c r="HB242" s="73"/>
      <c r="HC242" s="73"/>
      <c r="HD242" s="73"/>
      <c r="HE242" s="73"/>
      <c r="HF242" s="73"/>
      <c r="HG242" s="73"/>
      <c r="HH242" s="73"/>
      <c r="HI242" s="73"/>
      <c r="HJ242" s="73"/>
      <c r="HK242" s="73"/>
      <c r="HL242" s="73"/>
      <c r="HM242" s="73"/>
      <c r="HN242" s="73"/>
      <c r="HO242" s="73"/>
      <c r="HP242" s="73"/>
      <c r="HQ242" s="73"/>
      <c r="HR242" s="73"/>
      <c r="HS242" s="73"/>
      <c r="HT242" s="73"/>
    </row>
    <row r="243" spans="16:228" s="2" customFormat="1" ht="15">
      <c r="P243" s="73"/>
      <c r="Q243" s="446"/>
      <c r="R243" s="328"/>
      <c r="S243" s="324"/>
      <c r="T243" s="324"/>
      <c r="U243" s="324"/>
      <c r="V243" s="324"/>
      <c r="W243" s="324"/>
      <c r="X243" s="324"/>
      <c r="Y243" s="324"/>
      <c r="Z243" s="324"/>
      <c r="AA243" s="324"/>
      <c r="AB243" s="324"/>
      <c r="AC243" s="324"/>
      <c r="AD243" s="324"/>
      <c r="AE243" s="324"/>
      <c r="AF243" s="324"/>
      <c r="AG243" s="324"/>
      <c r="AH243" s="324"/>
      <c r="AI243" s="324"/>
      <c r="AJ243" s="324"/>
      <c r="AK243" s="324"/>
      <c r="AL243" s="324"/>
      <c r="AM243" s="324"/>
      <c r="AN243" s="324"/>
      <c r="AO243" s="324"/>
      <c r="AP243" s="324"/>
      <c r="AQ243" s="324"/>
      <c r="AR243" s="324"/>
      <c r="AS243" s="324"/>
      <c r="AT243" s="324"/>
      <c r="AU243" s="324"/>
      <c r="AV243" s="324"/>
      <c r="AW243" s="324"/>
      <c r="AX243" s="324"/>
      <c r="AY243" s="324"/>
      <c r="AZ243" s="324"/>
      <c r="BA243" s="324"/>
      <c r="BB243" s="324"/>
      <c r="BC243" s="324"/>
      <c r="BD243" s="324"/>
      <c r="BE243" s="324"/>
      <c r="BF243" s="324"/>
      <c r="BG243" s="324"/>
      <c r="BH243" s="324"/>
      <c r="BI243" s="324"/>
      <c r="BJ243" s="324"/>
      <c r="BK243" s="324"/>
      <c r="BL243" s="324"/>
      <c r="BM243" s="324"/>
      <c r="BN243" s="324"/>
      <c r="BO243" s="302"/>
      <c r="BP243" s="301"/>
      <c r="BQ243" s="301"/>
      <c r="BR243" s="301"/>
      <c r="BS243" s="298"/>
      <c r="BT243" s="298"/>
      <c r="BU243" s="298"/>
      <c r="BV243" s="298"/>
      <c r="BW243" s="298"/>
      <c r="BX243" s="298"/>
      <c r="BY243" s="298"/>
      <c r="BZ243" s="298"/>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c r="GJ243" s="73"/>
      <c r="GK243" s="73"/>
      <c r="GL243" s="73"/>
      <c r="GM243" s="73"/>
      <c r="GN243" s="73"/>
      <c r="GO243" s="73"/>
      <c r="GP243" s="73"/>
      <c r="GQ243" s="73"/>
      <c r="GR243" s="73"/>
      <c r="GS243" s="73"/>
      <c r="GT243" s="73"/>
      <c r="GU243" s="73"/>
      <c r="GV243" s="73"/>
      <c r="GW243" s="73"/>
      <c r="GX243" s="73"/>
      <c r="GY243" s="73"/>
      <c r="GZ243" s="73"/>
      <c r="HA243" s="73"/>
      <c r="HB243" s="73"/>
      <c r="HC243" s="73"/>
      <c r="HD243" s="73"/>
      <c r="HE243" s="73"/>
      <c r="HF243" s="73"/>
      <c r="HG243" s="73"/>
      <c r="HH243" s="73"/>
      <c r="HI243" s="73"/>
      <c r="HJ243" s="73"/>
      <c r="HK243" s="73"/>
      <c r="HL243" s="73"/>
      <c r="HM243" s="73"/>
      <c r="HN243" s="73"/>
      <c r="HO243" s="73"/>
      <c r="HP243" s="73"/>
      <c r="HQ243" s="73"/>
      <c r="HR243" s="73"/>
      <c r="HS243" s="73"/>
      <c r="HT243" s="73"/>
    </row>
    <row r="244" spans="16:228" s="2" customFormat="1" ht="15">
      <c r="P244" s="73"/>
      <c r="Q244" s="446"/>
      <c r="R244" s="328"/>
      <c r="S244" s="324"/>
      <c r="T244" s="324"/>
      <c r="U244" s="324"/>
      <c r="V244" s="324"/>
      <c r="W244" s="324"/>
      <c r="X244" s="324"/>
      <c r="Y244" s="324"/>
      <c r="Z244" s="324"/>
      <c r="AA244" s="324"/>
      <c r="AB244" s="324"/>
      <c r="AC244" s="324"/>
      <c r="AD244" s="324"/>
      <c r="AE244" s="324"/>
      <c r="AF244" s="324"/>
      <c r="AG244" s="324"/>
      <c r="AH244" s="324"/>
      <c r="AI244" s="324"/>
      <c r="AJ244" s="324"/>
      <c r="AK244" s="324"/>
      <c r="AL244" s="324"/>
      <c r="AM244" s="324"/>
      <c r="AN244" s="324"/>
      <c r="AO244" s="324"/>
      <c r="AP244" s="324"/>
      <c r="AQ244" s="324"/>
      <c r="AR244" s="324"/>
      <c r="AS244" s="324"/>
      <c r="AT244" s="324"/>
      <c r="AU244" s="324"/>
      <c r="AV244" s="324"/>
      <c r="AW244" s="324"/>
      <c r="AX244" s="324"/>
      <c r="AY244" s="324"/>
      <c r="AZ244" s="324"/>
      <c r="BA244" s="324"/>
      <c r="BB244" s="324"/>
      <c r="BC244" s="324"/>
      <c r="BD244" s="324"/>
      <c r="BE244" s="324"/>
      <c r="BF244" s="324"/>
      <c r="BG244" s="324"/>
      <c r="BH244" s="324"/>
      <c r="BI244" s="324"/>
      <c r="BJ244" s="324"/>
      <c r="BK244" s="324"/>
      <c r="BL244" s="324"/>
      <c r="BM244" s="324"/>
      <c r="BN244" s="324"/>
      <c r="BO244" s="302"/>
      <c r="BP244" s="301"/>
      <c r="BQ244" s="301"/>
      <c r="BR244" s="301"/>
      <c r="BS244" s="298"/>
      <c r="BT244" s="298"/>
      <c r="BU244" s="298"/>
      <c r="BV244" s="298"/>
      <c r="BW244" s="298"/>
      <c r="BX244" s="298"/>
      <c r="BY244" s="298"/>
      <c r="BZ244" s="298"/>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c r="GE244" s="73"/>
      <c r="GF244" s="73"/>
      <c r="GG244" s="73"/>
      <c r="GH244" s="73"/>
      <c r="GI244" s="73"/>
      <c r="GJ244" s="73"/>
      <c r="GK244" s="73"/>
      <c r="GL244" s="73"/>
      <c r="GM244" s="73"/>
      <c r="GN244" s="73"/>
      <c r="GO244" s="73"/>
      <c r="GP244" s="73"/>
      <c r="GQ244" s="73"/>
      <c r="GR244" s="73"/>
      <c r="GS244" s="73"/>
      <c r="GT244" s="73"/>
      <c r="GU244" s="73"/>
      <c r="GV244" s="73"/>
      <c r="GW244" s="73"/>
      <c r="GX244" s="73"/>
      <c r="GY244" s="73"/>
      <c r="GZ244" s="73"/>
      <c r="HA244" s="73"/>
      <c r="HB244" s="73"/>
      <c r="HC244" s="73"/>
      <c r="HD244" s="73"/>
      <c r="HE244" s="73"/>
      <c r="HF244" s="73"/>
      <c r="HG244" s="73"/>
      <c r="HH244" s="73"/>
      <c r="HI244" s="73"/>
      <c r="HJ244" s="73"/>
      <c r="HK244" s="73"/>
      <c r="HL244" s="73"/>
      <c r="HM244" s="73"/>
      <c r="HN244" s="73"/>
      <c r="HO244" s="73"/>
      <c r="HP244" s="73"/>
      <c r="HQ244" s="73"/>
      <c r="HR244" s="73"/>
      <c r="HS244" s="73"/>
      <c r="HT244" s="73"/>
    </row>
    <row r="245" spans="16:228" s="2" customFormat="1" ht="15">
      <c r="P245" s="73"/>
      <c r="Q245" s="446"/>
      <c r="R245" s="328"/>
      <c r="S245" s="324"/>
      <c r="T245" s="324"/>
      <c r="U245" s="324"/>
      <c r="V245" s="324"/>
      <c r="W245" s="324"/>
      <c r="X245" s="324"/>
      <c r="Y245" s="324"/>
      <c r="Z245" s="324"/>
      <c r="AA245" s="324"/>
      <c r="AB245" s="324"/>
      <c r="AC245" s="324"/>
      <c r="AD245" s="324"/>
      <c r="AE245" s="324"/>
      <c r="AF245" s="324"/>
      <c r="AG245" s="324"/>
      <c r="AH245" s="324"/>
      <c r="AI245" s="324"/>
      <c r="AJ245" s="324"/>
      <c r="AK245" s="324"/>
      <c r="AL245" s="324"/>
      <c r="AM245" s="324"/>
      <c r="AN245" s="324"/>
      <c r="AO245" s="324"/>
      <c r="AP245" s="324"/>
      <c r="AQ245" s="324"/>
      <c r="AR245" s="324"/>
      <c r="AS245" s="324"/>
      <c r="AT245" s="324"/>
      <c r="AU245" s="324"/>
      <c r="AV245" s="324"/>
      <c r="AW245" s="324"/>
      <c r="AX245" s="324"/>
      <c r="AY245" s="324"/>
      <c r="AZ245" s="324"/>
      <c r="BA245" s="324"/>
      <c r="BB245" s="324"/>
      <c r="BC245" s="324"/>
      <c r="BD245" s="324"/>
      <c r="BE245" s="324"/>
      <c r="BF245" s="324"/>
      <c r="BG245" s="324"/>
      <c r="BH245" s="324"/>
      <c r="BI245" s="324"/>
      <c r="BJ245" s="324"/>
      <c r="BK245" s="324"/>
      <c r="BL245" s="324"/>
      <c r="BM245" s="324"/>
      <c r="BN245" s="324"/>
      <c r="BO245" s="302"/>
      <c r="BP245" s="301"/>
      <c r="BQ245" s="301"/>
      <c r="BR245" s="301"/>
      <c r="BS245" s="298"/>
      <c r="BT245" s="298"/>
      <c r="BU245" s="298"/>
      <c r="BV245" s="298"/>
      <c r="BW245" s="298"/>
      <c r="BX245" s="298"/>
      <c r="BY245" s="298"/>
      <c r="BZ245" s="298"/>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c r="GE245" s="73"/>
      <c r="GF245" s="73"/>
      <c r="GG245" s="73"/>
      <c r="GH245" s="73"/>
      <c r="GI245" s="73"/>
      <c r="GJ245" s="73"/>
      <c r="GK245" s="73"/>
      <c r="GL245" s="73"/>
      <c r="GM245" s="73"/>
      <c r="GN245" s="73"/>
      <c r="GO245" s="73"/>
      <c r="GP245" s="73"/>
      <c r="GQ245" s="73"/>
      <c r="GR245" s="73"/>
      <c r="GS245" s="73"/>
      <c r="GT245" s="73"/>
      <c r="GU245" s="73"/>
      <c r="GV245" s="73"/>
      <c r="GW245" s="73"/>
      <c r="GX245" s="73"/>
      <c r="GY245" s="73"/>
      <c r="GZ245" s="73"/>
      <c r="HA245" s="73"/>
      <c r="HB245" s="73"/>
      <c r="HC245" s="73"/>
      <c r="HD245" s="73"/>
      <c r="HE245" s="73"/>
      <c r="HF245" s="73"/>
      <c r="HG245" s="73"/>
      <c r="HH245" s="73"/>
      <c r="HI245" s="73"/>
      <c r="HJ245" s="73"/>
      <c r="HK245" s="73"/>
      <c r="HL245" s="73"/>
      <c r="HM245" s="73"/>
      <c r="HN245" s="73"/>
      <c r="HO245" s="73"/>
      <c r="HP245" s="73"/>
      <c r="HQ245" s="73"/>
      <c r="HR245" s="73"/>
      <c r="HS245" s="73"/>
      <c r="HT245" s="73"/>
    </row>
    <row r="246" spans="16:228" s="2" customFormat="1" ht="15">
      <c r="P246" s="73"/>
      <c r="Q246" s="446"/>
      <c r="R246" s="328"/>
      <c r="S246" s="324"/>
      <c r="T246" s="324"/>
      <c r="U246" s="324"/>
      <c r="V246" s="324"/>
      <c r="W246" s="324"/>
      <c r="X246" s="324"/>
      <c r="Y246" s="324"/>
      <c r="Z246" s="324"/>
      <c r="AA246" s="324"/>
      <c r="AB246" s="324"/>
      <c r="AC246" s="324"/>
      <c r="AD246" s="324"/>
      <c r="AE246" s="324"/>
      <c r="AF246" s="324"/>
      <c r="AG246" s="324"/>
      <c r="AH246" s="324"/>
      <c r="AI246" s="324"/>
      <c r="AJ246" s="324"/>
      <c r="AK246" s="324"/>
      <c r="AL246" s="324"/>
      <c r="AM246" s="324"/>
      <c r="AN246" s="324"/>
      <c r="AO246" s="324"/>
      <c r="AP246" s="324"/>
      <c r="AQ246" s="324"/>
      <c r="AR246" s="324"/>
      <c r="AS246" s="324"/>
      <c r="AT246" s="324"/>
      <c r="AU246" s="324"/>
      <c r="AV246" s="324"/>
      <c r="AW246" s="324"/>
      <c r="AX246" s="324"/>
      <c r="AY246" s="324"/>
      <c r="AZ246" s="324"/>
      <c r="BA246" s="324"/>
      <c r="BB246" s="324"/>
      <c r="BC246" s="324"/>
      <c r="BD246" s="324"/>
      <c r="BE246" s="324"/>
      <c r="BF246" s="324"/>
      <c r="BG246" s="324"/>
      <c r="BH246" s="324"/>
      <c r="BI246" s="324"/>
      <c r="BJ246" s="324"/>
      <c r="BK246" s="324"/>
      <c r="BL246" s="324"/>
      <c r="BM246" s="324"/>
      <c r="BN246" s="324"/>
      <c r="BO246" s="302"/>
      <c r="BP246" s="301"/>
      <c r="BQ246" s="301"/>
      <c r="BR246" s="301"/>
      <c r="BS246" s="298"/>
      <c r="BT246" s="298"/>
      <c r="BU246" s="298"/>
      <c r="BV246" s="298"/>
      <c r="BW246" s="298"/>
      <c r="BX246" s="298"/>
      <c r="BY246" s="298"/>
      <c r="BZ246" s="298"/>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3"/>
      <c r="GF246" s="73"/>
      <c r="GG246" s="73"/>
      <c r="GH246" s="73"/>
      <c r="GI246" s="73"/>
      <c r="GJ246" s="73"/>
      <c r="GK246" s="73"/>
      <c r="GL246" s="73"/>
      <c r="GM246" s="73"/>
      <c r="GN246" s="73"/>
      <c r="GO246" s="73"/>
      <c r="GP246" s="73"/>
      <c r="GQ246" s="73"/>
      <c r="GR246" s="73"/>
      <c r="GS246" s="73"/>
      <c r="GT246" s="73"/>
      <c r="GU246" s="73"/>
      <c r="GV246" s="73"/>
      <c r="GW246" s="73"/>
      <c r="GX246" s="73"/>
      <c r="GY246" s="73"/>
      <c r="GZ246" s="73"/>
      <c r="HA246" s="73"/>
      <c r="HB246" s="73"/>
      <c r="HC246" s="73"/>
      <c r="HD246" s="73"/>
      <c r="HE246" s="73"/>
      <c r="HF246" s="73"/>
      <c r="HG246" s="73"/>
      <c r="HH246" s="73"/>
      <c r="HI246" s="73"/>
      <c r="HJ246" s="73"/>
      <c r="HK246" s="73"/>
      <c r="HL246" s="73"/>
      <c r="HM246" s="73"/>
      <c r="HN246" s="73"/>
      <c r="HO246" s="73"/>
      <c r="HP246" s="73"/>
      <c r="HQ246" s="73"/>
      <c r="HR246" s="73"/>
      <c r="HS246" s="73"/>
      <c r="HT246" s="73"/>
    </row>
    <row r="247" spans="16:228" s="2" customFormat="1" ht="15">
      <c r="P247" s="73"/>
      <c r="Q247" s="446"/>
      <c r="R247" s="328"/>
      <c r="S247" s="324"/>
      <c r="T247" s="324"/>
      <c r="U247" s="324"/>
      <c r="V247" s="324"/>
      <c r="W247" s="324"/>
      <c r="X247" s="324"/>
      <c r="Y247" s="324"/>
      <c r="Z247" s="324"/>
      <c r="AA247" s="324"/>
      <c r="AB247" s="324"/>
      <c r="AC247" s="324"/>
      <c r="AD247" s="324"/>
      <c r="AE247" s="324"/>
      <c r="AF247" s="324"/>
      <c r="AG247" s="324"/>
      <c r="AH247" s="324"/>
      <c r="AI247" s="324"/>
      <c r="AJ247" s="324"/>
      <c r="AK247" s="324"/>
      <c r="AL247" s="324"/>
      <c r="AM247" s="324"/>
      <c r="AN247" s="324"/>
      <c r="AO247" s="324"/>
      <c r="AP247" s="324"/>
      <c r="AQ247" s="324"/>
      <c r="AR247" s="324"/>
      <c r="AS247" s="324"/>
      <c r="AT247" s="324"/>
      <c r="AU247" s="324"/>
      <c r="AV247" s="324"/>
      <c r="AW247" s="324"/>
      <c r="AX247" s="324"/>
      <c r="AY247" s="324"/>
      <c r="AZ247" s="324"/>
      <c r="BA247" s="324"/>
      <c r="BB247" s="324"/>
      <c r="BC247" s="324"/>
      <c r="BD247" s="324"/>
      <c r="BE247" s="324"/>
      <c r="BF247" s="324"/>
      <c r="BG247" s="324"/>
      <c r="BH247" s="324"/>
      <c r="BI247" s="324"/>
      <c r="BJ247" s="324"/>
      <c r="BK247" s="324"/>
      <c r="BL247" s="324"/>
      <c r="BM247" s="324"/>
      <c r="BN247" s="324"/>
      <c r="BO247" s="302"/>
      <c r="BP247" s="301"/>
      <c r="BQ247" s="301"/>
      <c r="BR247" s="301"/>
      <c r="BS247" s="298"/>
      <c r="BT247" s="298"/>
      <c r="BU247" s="298"/>
      <c r="BV247" s="298"/>
      <c r="BW247" s="298"/>
      <c r="BX247" s="298"/>
      <c r="BY247" s="298"/>
      <c r="BZ247" s="298"/>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c r="GC247" s="73"/>
      <c r="GD247" s="73"/>
      <c r="GE247" s="73"/>
      <c r="GF247" s="73"/>
      <c r="GG247" s="73"/>
      <c r="GH247" s="73"/>
      <c r="GI247" s="73"/>
      <c r="GJ247" s="73"/>
      <c r="GK247" s="73"/>
      <c r="GL247" s="73"/>
      <c r="GM247" s="73"/>
      <c r="GN247" s="73"/>
      <c r="GO247" s="73"/>
      <c r="GP247" s="73"/>
      <c r="GQ247" s="73"/>
      <c r="GR247" s="73"/>
      <c r="GS247" s="73"/>
      <c r="GT247" s="73"/>
      <c r="GU247" s="73"/>
      <c r="GV247" s="73"/>
      <c r="GW247" s="73"/>
      <c r="GX247" s="73"/>
      <c r="GY247" s="73"/>
      <c r="GZ247" s="73"/>
      <c r="HA247" s="73"/>
      <c r="HB247" s="73"/>
      <c r="HC247" s="73"/>
      <c r="HD247" s="73"/>
      <c r="HE247" s="73"/>
      <c r="HF247" s="73"/>
      <c r="HG247" s="73"/>
      <c r="HH247" s="73"/>
      <c r="HI247" s="73"/>
      <c r="HJ247" s="73"/>
      <c r="HK247" s="73"/>
      <c r="HL247" s="73"/>
      <c r="HM247" s="73"/>
      <c r="HN247" s="73"/>
      <c r="HO247" s="73"/>
      <c r="HP247" s="73"/>
      <c r="HQ247" s="73"/>
      <c r="HR247" s="73"/>
      <c r="HS247" s="73"/>
      <c r="HT247" s="73"/>
    </row>
    <row r="248" spans="16:228" s="2" customFormat="1" ht="15">
      <c r="P248" s="73"/>
      <c r="Q248" s="446"/>
      <c r="R248" s="328"/>
      <c r="S248" s="324"/>
      <c r="T248" s="324"/>
      <c r="U248" s="324"/>
      <c r="V248" s="324"/>
      <c r="W248" s="324"/>
      <c r="X248" s="324"/>
      <c r="Y248" s="324"/>
      <c r="Z248" s="324"/>
      <c r="AA248" s="324"/>
      <c r="AB248" s="324"/>
      <c r="AC248" s="324"/>
      <c r="AD248" s="324"/>
      <c r="AE248" s="324"/>
      <c r="AF248" s="324"/>
      <c r="AG248" s="324"/>
      <c r="AH248" s="324"/>
      <c r="AI248" s="324"/>
      <c r="AJ248" s="324"/>
      <c r="AK248" s="324"/>
      <c r="AL248" s="324"/>
      <c r="AM248" s="324"/>
      <c r="AN248" s="324"/>
      <c r="AO248" s="324"/>
      <c r="AP248" s="324"/>
      <c r="AQ248" s="324"/>
      <c r="AR248" s="324"/>
      <c r="AS248" s="324"/>
      <c r="AT248" s="324"/>
      <c r="AU248" s="324"/>
      <c r="AV248" s="324"/>
      <c r="AW248" s="324"/>
      <c r="AX248" s="324"/>
      <c r="AY248" s="324"/>
      <c r="AZ248" s="324"/>
      <c r="BA248" s="324"/>
      <c r="BB248" s="324"/>
      <c r="BC248" s="324"/>
      <c r="BD248" s="324"/>
      <c r="BE248" s="324"/>
      <c r="BF248" s="324"/>
      <c r="BG248" s="324"/>
      <c r="BH248" s="324"/>
      <c r="BI248" s="324"/>
      <c r="BJ248" s="324"/>
      <c r="BK248" s="324"/>
      <c r="BL248" s="324"/>
      <c r="BM248" s="324"/>
      <c r="BN248" s="324"/>
      <c r="BO248" s="302"/>
      <c r="BP248" s="301"/>
      <c r="BQ248" s="301"/>
      <c r="BR248" s="301"/>
      <c r="BS248" s="298"/>
      <c r="BT248" s="298"/>
      <c r="BU248" s="298"/>
      <c r="BV248" s="298"/>
      <c r="BW248" s="298"/>
      <c r="BX248" s="298"/>
      <c r="BY248" s="298"/>
      <c r="BZ248" s="298"/>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c r="GE248" s="73"/>
      <c r="GF248" s="73"/>
      <c r="GG248" s="73"/>
      <c r="GH248" s="73"/>
      <c r="GI248" s="73"/>
      <c r="GJ248" s="73"/>
      <c r="GK248" s="73"/>
      <c r="GL248" s="73"/>
      <c r="GM248" s="73"/>
      <c r="GN248" s="73"/>
      <c r="GO248" s="73"/>
      <c r="GP248" s="73"/>
      <c r="GQ248" s="73"/>
      <c r="GR248" s="73"/>
      <c r="GS248" s="73"/>
      <c r="GT248" s="73"/>
      <c r="GU248" s="73"/>
      <c r="GV248" s="73"/>
      <c r="GW248" s="73"/>
      <c r="GX248" s="73"/>
      <c r="GY248" s="73"/>
      <c r="GZ248" s="73"/>
      <c r="HA248" s="73"/>
      <c r="HB248" s="73"/>
      <c r="HC248" s="73"/>
      <c r="HD248" s="73"/>
      <c r="HE248" s="73"/>
      <c r="HF248" s="73"/>
      <c r="HG248" s="73"/>
      <c r="HH248" s="73"/>
      <c r="HI248" s="73"/>
      <c r="HJ248" s="73"/>
      <c r="HK248" s="73"/>
      <c r="HL248" s="73"/>
      <c r="HM248" s="73"/>
      <c r="HN248" s="73"/>
      <c r="HO248" s="73"/>
      <c r="HP248" s="73"/>
      <c r="HQ248" s="73"/>
      <c r="HR248" s="73"/>
      <c r="HS248" s="73"/>
      <c r="HT248" s="73"/>
    </row>
    <row r="249" spans="16:228" s="2" customFormat="1" ht="15">
      <c r="P249" s="73"/>
      <c r="Q249" s="446"/>
      <c r="R249" s="328"/>
      <c r="S249" s="324"/>
      <c r="T249" s="324"/>
      <c r="U249" s="324"/>
      <c r="V249" s="324"/>
      <c r="W249" s="324"/>
      <c r="X249" s="324"/>
      <c r="Y249" s="324"/>
      <c r="Z249" s="324"/>
      <c r="AA249" s="324"/>
      <c r="AB249" s="324"/>
      <c r="AC249" s="324"/>
      <c r="AD249" s="324"/>
      <c r="AE249" s="324"/>
      <c r="AF249" s="324"/>
      <c r="AG249" s="324"/>
      <c r="AH249" s="324"/>
      <c r="AI249" s="324"/>
      <c r="AJ249" s="324"/>
      <c r="AK249" s="324"/>
      <c r="AL249" s="324"/>
      <c r="AM249" s="324"/>
      <c r="AN249" s="324"/>
      <c r="AO249" s="324"/>
      <c r="AP249" s="324"/>
      <c r="AQ249" s="324"/>
      <c r="AR249" s="324"/>
      <c r="AS249" s="324"/>
      <c r="AT249" s="324"/>
      <c r="AU249" s="324"/>
      <c r="AV249" s="324"/>
      <c r="AW249" s="324"/>
      <c r="AX249" s="324"/>
      <c r="AY249" s="324"/>
      <c r="AZ249" s="324"/>
      <c r="BA249" s="324"/>
      <c r="BB249" s="324"/>
      <c r="BC249" s="324"/>
      <c r="BD249" s="324"/>
      <c r="BE249" s="324"/>
      <c r="BF249" s="324"/>
      <c r="BG249" s="324"/>
      <c r="BH249" s="324"/>
      <c r="BI249" s="324"/>
      <c r="BJ249" s="324"/>
      <c r="BK249" s="324"/>
      <c r="BL249" s="324"/>
      <c r="BM249" s="324"/>
      <c r="BN249" s="324"/>
      <c r="BO249" s="302"/>
      <c r="BP249" s="301"/>
      <c r="BQ249" s="301"/>
      <c r="BR249" s="301"/>
      <c r="BS249" s="298"/>
      <c r="BT249" s="298"/>
      <c r="BU249" s="298"/>
      <c r="BV249" s="298"/>
      <c r="BW249" s="298"/>
      <c r="BX249" s="298"/>
      <c r="BY249" s="298"/>
      <c r="BZ249" s="298"/>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c r="GE249" s="73"/>
      <c r="GF249" s="73"/>
      <c r="GG249" s="73"/>
      <c r="GH249" s="73"/>
      <c r="GI249" s="73"/>
      <c r="GJ249" s="73"/>
      <c r="GK249" s="73"/>
      <c r="GL249" s="73"/>
      <c r="GM249" s="73"/>
      <c r="GN249" s="73"/>
      <c r="GO249" s="73"/>
      <c r="GP249" s="73"/>
      <c r="GQ249" s="73"/>
      <c r="GR249" s="73"/>
      <c r="GS249" s="73"/>
      <c r="GT249" s="73"/>
      <c r="GU249" s="73"/>
      <c r="GV249" s="73"/>
      <c r="GW249" s="73"/>
      <c r="GX249" s="73"/>
      <c r="GY249" s="73"/>
      <c r="GZ249" s="73"/>
      <c r="HA249" s="73"/>
      <c r="HB249" s="73"/>
      <c r="HC249" s="73"/>
      <c r="HD249" s="73"/>
      <c r="HE249" s="73"/>
      <c r="HF249" s="73"/>
      <c r="HG249" s="73"/>
      <c r="HH249" s="73"/>
      <c r="HI249" s="73"/>
      <c r="HJ249" s="73"/>
      <c r="HK249" s="73"/>
      <c r="HL249" s="73"/>
      <c r="HM249" s="73"/>
      <c r="HN249" s="73"/>
      <c r="HO249" s="73"/>
      <c r="HP249" s="73"/>
      <c r="HQ249" s="73"/>
      <c r="HR249" s="73"/>
      <c r="HS249" s="73"/>
      <c r="HT249" s="73"/>
    </row>
    <row r="250" spans="16:228" s="2" customFormat="1" ht="15">
      <c r="P250" s="73"/>
      <c r="Q250" s="446"/>
      <c r="R250" s="328"/>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4"/>
      <c r="AY250" s="324"/>
      <c r="AZ250" s="324"/>
      <c r="BA250" s="324"/>
      <c r="BB250" s="324"/>
      <c r="BC250" s="324"/>
      <c r="BD250" s="324"/>
      <c r="BE250" s="324"/>
      <c r="BF250" s="324"/>
      <c r="BG250" s="324"/>
      <c r="BH250" s="324"/>
      <c r="BI250" s="324"/>
      <c r="BJ250" s="324"/>
      <c r="BK250" s="324"/>
      <c r="BL250" s="324"/>
      <c r="BM250" s="324"/>
      <c r="BN250" s="324"/>
      <c r="BO250" s="302"/>
      <c r="BP250" s="301"/>
      <c r="BQ250" s="301"/>
      <c r="BR250" s="301"/>
      <c r="BS250" s="298"/>
      <c r="BT250" s="298"/>
      <c r="BU250" s="298"/>
      <c r="BV250" s="298"/>
      <c r="BW250" s="298"/>
      <c r="BX250" s="298"/>
      <c r="BY250" s="298"/>
      <c r="BZ250" s="298"/>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c r="GC250" s="73"/>
      <c r="GD250" s="73"/>
      <c r="GE250" s="73"/>
      <c r="GF250" s="73"/>
      <c r="GG250" s="73"/>
      <c r="GH250" s="73"/>
      <c r="GI250" s="73"/>
      <c r="GJ250" s="73"/>
      <c r="GK250" s="73"/>
      <c r="GL250" s="73"/>
      <c r="GM250" s="73"/>
      <c r="GN250" s="73"/>
      <c r="GO250" s="73"/>
      <c r="GP250" s="73"/>
      <c r="GQ250" s="73"/>
      <c r="GR250" s="73"/>
      <c r="GS250" s="73"/>
      <c r="GT250" s="73"/>
      <c r="GU250" s="73"/>
      <c r="GV250" s="73"/>
      <c r="GW250" s="73"/>
      <c r="GX250" s="73"/>
      <c r="GY250" s="73"/>
      <c r="GZ250" s="73"/>
      <c r="HA250" s="73"/>
      <c r="HB250" s="73"/>
      <c r="HC250" s="73"/>
      <c r="HD250" s="73"/>
      <c r="HE250" s="73"/>
      <c r="HF250" s="73"/>
      <c r="HG250" s="73"/>
      <c r="HH250" s="73"/>
      <c r="HI250" s="73"/>
      <c r="HJ250" s="73"/>
      <c r="HK250" s="73"/>
      <c r="HL250" s="73"/>
      <c r="HM250" s="73"/>
      <c r="HN250" s="73"/>
      <c r="HO250" s="73"/>
      <c r="HP250" s="73"/>
      <c r="HQ250" s="73"/>
      <c r="HR250" s="73"/>
      <c r="HS250" s="73"/>
      <c r="HT250" s="73"/>
    </row>
    <row r="251" spans="16:228" s="2" customFormat="1" ht="15">
      <c r="P251" s="73"/>
      <c r="Q251" s="446"/>
      <c r="R251" s="328"/>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4"/>
      <c r="AY251" s="324"/>
      <c r="AZ251" s="324"/>
      <c r="BA251" s="324"/>
      <c r="BB251" s="324"/>
      <c r="BC251" s="324"/>
      <c r="BD251" s="324"/>
      <c r="BE251" s="324"/>
      <c r="BF251" s="324"/>
      <c r="BG251" s="324"/>
      <c r="BH251" s="324"/>
      <c r="BI251" s="324"/>
      <c r="BJ251" s="324"/>
      <c r="BK251" s="324"/>
      <c r="BL251" s="324"/>
      <c r="BM251" s="324"/>
      <c r="BN251" s="324"/>
      <c r="BO251" s="302"/>
      <c r="BP251" s="301"/>
      <c r="BQ251" s="301"/>
      <c r="BR251" s="301"/>
      <c r="BS251" s="298"/>
      <c r="BT251" s="298"/>
      <c r="BU251" s="298"/>
      <c r="BV251" s="298"/>
      <c r="BW251" s="298"/>
      <c r="BX251" s="298"/>
      <c r="BY251" s="298"/>
      <c r="BZ251" s="298"/>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c r="GE251" s="73"/>
      <c r="GF251" s="73"/>
      <c r="GG251" s="73"/>
      <c r="GH251" s="73"/>
      <c r="GI251" s="73"/>
      <c r="GJ251" s="73"/>
      <c r="GK251" s="73"/>
      <c r="GL251" s="73"/>
      <c r="GM251" s="73"/>
      <c r="GN251" s="73"/>
      <c r="GO251" s="73"/>
      <c r="GP251" s="73"/>
      <c r="GQ251" s="73"/>
      <c r="GR251" s="73"/>
      <c r="GS251" s="73"/>
      <c r="GT251" s="73"/>
      <c r="GU251" s="73"/>
      <c r="GV251" s="73"/>
      <c r="GW251" s="73"/>
      <c r="GX251" s="73"/>
      <c r="GY251" s="73"/>
      <c r="GZ251" s="73"/>
      <c r="HA251" s="73"/>
      <c r="HB251" s="73"/>
      <c r="HC251" s="73"/>
      <c r="HD251" s="73"/>
      <c r="HE251" s="73"/>
      <c r="HF251" s="73"/>
      <c r="HG251" s="73"/>
      <c r="HH251" s="73"/>
      <c r="HI251" s="73"/>
      <c r="HJ251" s="73"/>
      <c r="HK251" s="73"/>
      <c r="HL251" s="73"/>
      <c r="HM251" s="73"/>
      <c r="HN251" s="73"/>
      <c r="HO251" s="73"/>
      <c r="HP251" s="73"/>
      <c r="HQ251" s="73"/>
      <c r="HR251" s="73"/>
      <c r="HS251" s="73"/>
      <c r="HT251" s="73"/>
    </row>
    <row r="252" spans="16:228" s="2" customFormat="1" ht="15">
      <c r="P252" s="73"/>
      <c r="Q252" s="446"/>
      <c r="R252" s="328"/>
      <c r="S252" s="324"/>
      <c r="T252" s="324"/>
      <c r="U252" s="324"/>
      <c r="V252" s="324"/>
      <c r="W252" s="324"/>
      <c r="X252" s="324"/>
      <c r="Y252" s="324"/>
      <c r="Z252" s="324"/>
      <c r="AA252" s="324"/>
      <c r="AB252" s="324"/>
      <c r="AC252" s="324"/>
      <c r="AD252" s="324"/>
      <c r="AE252" s="324"/>
      <c r="AF252" s="324"/>
      <c r="AG252" s="324"/>
      <c r="AH252" s="324"/>
      <c r="AI252" s="324"/>
      <c r="AJ252" s="324"/>
      <c r="AK252" s="324"/>
      <c r="AL252" s="324"/>
      <c r="AM252" s="324"/>
      <c r="AN252" s="324"/>
      <c r="AO252" s="324"/>
      <c r="AP252" s="324"/>
      <c r="AQ252" s="324"/>
      <c r="AR252" s="324"/>
      <c r="AS252" s="324"/>
      <c r="AT252" s="324"/>
      <c r="AU252" s="324"/>
      <c r="AV252" s="324"/>
      <c r="AW252" s="324"/>
      <c r="AX252" s="324"/>
      <c r="AY252" s="324"/>
      <c r="AZ252" s="324"/>
      <c r="BA252" s="324"/>
      <c r="BB252" s="324"/>
      <c r="BC252" s="324"/>
      <c r="BD252" s="324"/>
      <c r="BE252" s="324"/>
      <c r="BF252" s="324"/>
      <c r="BG252" s="324"/>
      <c r="BH252" s="324"/>
      <c r="BI252" s="324"/>
      <c r="BJ252" s="324"/>
      <c r="BK252" s="324"/>
      <c r="BL252" s="324"/>
      <c r="BM252" s="324"/>
      <c r="BN252" s="324"/>
      <c r="BO252" s="302"/>
      <c r="BP252" s="301"/>
      <c r="BQ252" s="301"/>
      <c r="BR252" s="301"/>
      <c r="BS252" s="298"/>
      <c r="BT252" s="298"/>
      <c r="BU252" s="298"/>
      <c r="BV252" s="298"/>
      <c r="BW252" s="298"/>
      <c r="BX252" s="298"/>
      <c r="BY252" s="298"/>
      <c r="BZ252" s="298"/>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c r="GC252" s="73"/>
      <c r="GD252" s="73"/>
      <c r="GE252" s="73"/>
      <c r="GF252" s="73"/>
      <c r="GG252" s="73"/>
      <c r="GH252" s="73"/>
      <c r="GI252" s="73"/>
      <c r="GJ252" s="73"/>
      <c r="GK252" s="73"/>
      <c r="GL252" s="73"/>
      <c r="GM252" s="73"/>
      <c r="GN252" s="73"/>
      <c r="GO252" s="73"/>
      <c r="GP252" s="73"/>
      <c r="GQ252" s="73"/>
      <c r="GR252" s="73"/>
      <c r="GS252" s="73"/>
      <c r="GT252" s="73"/>
      <c r="GU252" s="73"/>
      <c r="GV252" s="73"/>
      <c r="GW252" s="73"/>
      <c r="GX252" s="73"/>
      <c r="GY252" s="73"/>
      <c r="GZ252" s="73"/>
      <c r="HA252" s="73"/>
      <c r="HB252" s="73"/>
      <c r="HC252" s="73"/>
      <c r="HD252" s="73"/>
      <c r="HE252" s="73"/>
      <c r="HF252" s="73"/>
      <c r="HG252" s="73"/>
      <c r="HH252" s="73"/>
      <c r="HI252" s="73"/>
      <c r="HJ252" s="73"/>
      <c r="HK252" s="73"/>
      <c r="HL252" s="73"/>
      <c r="HM252" s="73"/>
      <c r="HN252" s="73"/>
      <c r="HO252" s="73"/>
      <c r="HP252" s="73"/>
      <c r="HQ252" s="73"/>
      <c r="HR252" s="73"/>
      <c r="HS252" s="73"/>
      <c r="HT252" s="73"/>
    </row>
    <row r="253" spans="16:228" s="2" customFormat="1" ht="15">
      <c r="P253" s="73"/>
      <c r="Q253" s="446"/>
      <c r="R253" s="328"/>
      <c r="S253" s="324"/>
      <c r="T253" s="324"/>
      <c r="U253" s="324"/>
      <c r="V253" s="324"/>
      <c r="W253" s="324"/>
      <c r="X253" s="324"/>
      <c r="Y253" s="324"/>
      <c r="Z253" s="324"/>
      <c r="AA253" s="324"/>
      <c r="AB253" s="324"/>
      <c r="AC253" s="324"/>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4"/>
      <c r="AY253" s="324"/>
      <c r="AZ253" s="324"/>
      <c r="BA253" s="324"/>
      <c r="BB253" s="324"/>
      <c r="BC253" s="324"/>
      <c r="BD253" s="324"/>
      <c r="BE253" s="324"/>
      <c r="BF253" s="324"/>
      <c r="BG253" s="324"/>
      <c r="BH253" s="324"/>
      <c r="BI253" s="324"/>
      <c r="BJ253" s="324"/>
      <c r="BK253" s="324"/>
      <c r="BL253" s="324"/>
      <c r="BM253" s="324"/>
      <c r="BN253" s="324"/>
      <c r="BO253" s="302"/>
      <c r="BP253" s="301"/>
      <c r="BQ253" s="301"/>
      <c r="BR253" s="301"/>
      <c r="BS253" s="298"/>
      <c r="BT253" s="298"/>
      <c r="BU253" s="298"/>
      <c r="BV253" s="298"/>
      <c r="BW253" s="298"/>
      <c r="BX253" s="298"/>
      <c r="BY253" s="298"/>
      <c r="BZ253" s="298"/>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c r="GE253" s="73"/>
      <c r="GF253" s="73"/>
      <c r="GG253" s="73"/>
      <c r="GH253" s="73"/>
      <c r="GI253" s="73"/>
      <c r="GJ253" s="73"/>
      <c r="GK253" s="73"/>
      <c r="GL253" s="73"/>
      <c r="GM253" s="73"/>
      <c r="GN253" s="73"/>
      <c r="GO253" s="73"/>
      <c r="GP253" s="73"/>
      <c r="GQ253" s="73"/>
      <c r="GR253" s="73"/>
      <c r="GS253" s="73"/>
      <c r="GT253" s="73"/>
      <c r="GU253" s="73"/>
      <c r="GV253" s="73"/>
      <c r="GW253" s="73"/>
      <c r="GX253" s="73"/>
      <c r="GY253" s="73"/>
      <c r="GZ253" s="73"/>
      <c r="HA253" s="73"/>
      <c r="HB253" s="73"/>
      <c r="HC253" s="73"/>
      <c r="HD253" s="73"/>
      <c r="HE253" s="73"/>
      <c r="HF253" s="73"/>
      <c r="HG253" s="73"/>
      <c r="HH253" s="73"/>
      <c r="HI253" s="73"/>
      <c r="HJ253" s="73"/>
      <c r="HK253" s="73"/>
      <c r="HL253" s="73"/>
      <c r="HM253" s="73"/>
      <c r="HN253" s="73"/>
      <c r="HO253" s="73"/>
      <c r="HP253" s="73"/>
      <c r="HQ253" s="73"/>
      <c r="HR253" s="73"/>
      <c r="HS253" s="73"/>
      <c r="HT253" s="73"/>
    </row>
    <row r="254" spans="16:228" s="2" customFormat="1" ht="15">
      <c r="P254" s="73"/>
      <c r="Q254" s="446"/>
      <c r="R254" s="328"/>
      <c r="S254" s="324"/>
      <c r="T254" s="324"/>
      <c r="U254" s="324"/>
      <c r="V254" s="324"/>
      <c r="W254" s="324"/>
      <c r="X254" s="324"/>
      <c r="Y254" s="324"/>
      <c r="Z254" s="324"/>
      <c r="AA254" s="324"/>
      <c r="AB254" s="324"/>
      <c r="AC254" s="324"/>
      <c r="AD254" s="324"/>
      <c r="AE254" s="324"/>
      <c r="AF254" s="324"/>
      <c r="AG254" s="324"/>
      <c r="AH254" s="324"/>
      <c r="AI254" s="324"/>
      <c r="AJ254" s="324"/>
      <c r="AK254" s="324"/>
      <c r="AL254" s="324"/>
      <c r="AM254" s="324"/>
      <c r="AN254" s="324"/>
      <c r="AO254" s="324"/>
      <c r="AP254" s="324"/>
      <c r="AQ254" s="324"/>
      <c r="AR254" s="324"/>
      <c r="AS254" s="324"/>
      <c r="AT254" s="324"/>
      <c r="AU254" s="324"/>
      <c r="AV254" s="324"/>
      <c r="AW254" s="324"/>
      <c r="AX254" s="324"/>
      <c r="AY254" s="324"/>
      <c r="AZ254" s="324"/>
      <c r="BA254" s="324"/>
      <c r="BB254" s="324"/>
      <c r="BC254" s="324"/>
      <c r="BD254" s="324"/>
      <c r="BE254" s="324"/>
      <c r="BF254" s="324"/>
      <c r="BG254" s="324"/>
      <c r="BH254" s="324"/>
      <c r="BI254" s="324"/>
      <c r="BJ254" s="324"/>
      <c r="BK254" s="324"/>
      <c r="BL254" s="324"/>
      <c r="BM254" s="324"/>
      <c r="BN254" s="324"/>
      <c r="BO254" s="302"/>
      <c r="BP254" s="301"/>
      <c r="BQ254" s="301"/>
      <c r="BR254" s="301"/>
      <c r="BS254" s="298"/>
      <c r="BT254" s="298"/>
      <c r="BU254" s="298"/>
      <c r="BV254" s="298"/>
      <c r="BW254" s="298"/>
      <c r="BX254" s="298"/>
      <c r="BY254" s="298"/>
      <c r="BZ254" s="298"/>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c r="GE254" s="73"/>
      <c r="GF254" s="73"/>
      <c r="GG254" s="73"/>
      <c r="GH254" s="73"/>
      <c r="GI254" s="73"/>
      <c r="GJ254" s="73"/>
      <c r="GK254" s="73"/>
      <c r="GL254" s="73"/>
      <c r="GM254" s="73"/>
      <c r="GN254" s="73"/>
      <c r="GO254" s="73"/>
      <c r="GP254" s="73"/>
      <c r="GQ254" s="73"/>
      <c r="GR254" s="73"/>
      <c r="GS254" s="73"/>
      <c r="GT254" s="73"/>
      <c r="GU254" s="73"/>
      <c r="GV254" s="73"/>
      <c r="GW254" s="73"/>
      <c r="GX254" s="73"/>
      <c r="GY254" s="73"/>
      <c r="GZ254" s="73"/>
      <c r="HA254" s="73"/>
      <c r="HB254" s="73"/>
      <c r="HC254" s="73"/>
      <c r="HD254" s="73"/>
      <c r="HE254" s="73"/>
      <c r="HF254" s="73"/>
      <c r="HG254" s="73"/>
      <c r="HH254" s="73"/>
      <c r="HI254" s="73"/>
      <c r="HJ254" s="73"/>
      <c r="HK254" s="73"/>
      <c r="HL254" s="73"/>
      <c r="HM254" s="73"/>
      <c r="HN254" s="73"/>
      <c r="HO254" s="73"/>
      <c r="HP254" s="73"/>
      <c r="HQ254" s="73"/>
      <c r="HR254" s="73"/>
      <c r="HS254" s="73"/>
      <c r="HT254" s="73"/>
    </row>
    <row r="255" spans="16:228" s="2" customFormat="1" ht="15">
      <c r="P255" s="73"/>
      <c r="Q255" s="446"/>
      <c r="R255" s="328"/>
      <c r="S255" s="324"/>
      <c r="T255" s="324"/>
      <c r="U255" s="324"/>
      <c r="V255" s="324"/>
      <c r="W255" s="324"/>
      <c r="X255" s="324"/>
      <c r="Y255" s="324"/>
      <c r="Z255" s="324"/>
      <c r="AA255" s="324"/>
      <c r="AB255" s="324"/>
      <c r="AC255" s="324"/>
      <c r="AD255" s="324"/>
      <c r="AE255" s="324"/>
      <c r="AF255" s="324"/>
      <c r="AG255" s="324"/>
      <c r="AH255" s="324"/>
      <c r="AI255" s="324"/>
      <c r="AJ255" s="324"/>
      <c r="AK255" s="324"/>
      <c r="AL255" s="324"/>
      <c r="AM255" s="324"/>
      <c r="AN255" s="324"/>
      <c r="AO255" s="324"/>
      <c r="AP255" s="324"/>
      <c r="AQ255" s="324"/>
      <c r="AR255" s="324"/>
      <c r="AS255" s="324"/>
      <c r="AT255" s="324"/>
      <c r="AU255" s="324"/>
      <c r="AV255" s="324"/>
      <c r="AW255" s="324"/>
      <c r="AX255" s="324"/>
      <c r="AY255" s="324"/>
      <c r="AZ255" s="324"/>
      <c r="BA255" s="324"/>
      <c r="BB255" s="324"/>
      <c r="BC255" s="324"/>
      <c r="BD255" s="324"/>
      <c r="BE255" s="324"/>
      <c r="BF255" s="324"/>
      <c r="BG255" s="324"/>
      <c r="BH255" s="324"/>
      <c r="BI255" s="324"/>
      <c r="BJ255" s="324"/>
      <c r="BK255" s="324"/>
      <c r="BL255" s="324"/>
      <c r="BM255" s="324"/>
      <c r="BN255" s="324"/>
      <c r="BO255" s="302"/>
      <c r="BP255" s="301"/>
      <c r="BQ255" s="301"/>
      <c r="BR255" s="301"/>
      <c r="BS255" s="298"/>
      <c r="BT255" s="298"/>
      <c r="BU255" s="298"/>
      <c r="BV255" s="298"/>
      <c r="BW255" s="298"/>
      <c r="BX255" s="298"/>
      <c r="BY255" s="298"/>
      <c r="BZ255" s="298"/>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c r="GE255" s="73"/>
      <c r="GF255" s="73"/>
      <c r="GG255" s="73"/>
      <c r="GH255" s="73"/>
      <c r="GI255" s="73"/>
      <c r="GJ255" s="73"/>
      <c r="GK255" s="73"/>
      <c r="GL255" s="73"/>
      <c r="GM255" s="73"/>
      <c r="GN255" s="73"/>
      <c r="GO255" s="73"/>
      <c r="GP255" s="73"/>
      <c r="GQ255" s="73"/>
      <c r="GR255" s="73"/>
      <c r="GS255" s="73"/>
      <c r="GT255" s="73"/>
      <c r="GU255" s="73"/>
      <c r="GV255" s="73"/>
      <c r="GW255" s="73"/>
      <c r="GX255" s="73"/>
      <c r="GY255" s="73"/>
      <c r="GZ255" s="73"/>
      <c r="HA255" s="73"/>
      <c r="HB255" s="73"/>
      <c r="HC255" s="73"/>
      <c r="HD255" s="73"/>
      <c r="HE255" s="73"/>
      <c r="HF255" s="73"/>
      <c r="HG255" s="73"/>
      <c r="HH255" s="73"/>
      <c r="HI255" s="73"/>
      <c r="HJ255" s="73"/>
      <c r="HK255" s="73"/>
      <c r="HL255" s="73"/>
      <c r="HM255" s="73"/>
      <c r="HN255" s="73"/>
      <c r="HO255" s="73"/>
      <c r="HP255" s="73"/>
      <c r="HQ255" s="73"/>
      <c r="HR255" s="73"/>
      <c r="HS255" s="73"/>
      <c r="HT255" s="73"/>
    </row>
    <row r="256" spans="16:228" s="2" customFormat="1" ht="15">
      <c r="P256" s="73"/>
      <c r="Q256" s="446"/>
      <c r="R256" s="328"/>
      <c r="S256" s="324"/>
      <c r="T256" s="324"/>
      <c r="U256" s="324"/>
      <c r="V256" s="324"/>
      <c r="W256" s="324"/>
      <c r="X256" s="324"/>
      <c r="Y256" s="324"/>
      <c r="Z256" s="324"/>
      <c r="AA256" s="324"/>
      <c r="AB256" s="324"/>
      <c r="AC256" s="324"/>
      <c r="AD256" s="324"/>
      <c r="AE256" s="324"/>
      <c r="AF256" s="324"/>
      <c r="AG256" s="324"/>
      <c r="AH256" s="324"/>
      <c r="AI256" s="324"/>
      <c r="AJ256" s="324"/>
      <c r="AK256" s="324"/>
      <c r="AL256" s="324"/>
      <c r="AM256" s="324"/>
      <c r="AN256" s="324"/>
      <c r="AO256" s="324"/>
      <c r="AP256" s="324"/>
      <c r="AQ256" s="324"/>
      <c r="AR256" s="324"/>
      <c r="AS256" s="324"/>
      <c r="AT256" s="324"/>
      <c r="AU256" s="324"/>
      <c r="AV256" s="324"/>
      <c r="AW256" s="324"/>
      <c r="AX256" s="324"/>
      <c r="AY256" s="324"/>
      <c r="AZ256" s="324"/>
      <c r="BA256" s="324"/>
      <c r="BB256" s="324"/>
      <c r="BC256" s="324"/>
      <c r="BD256" s="324"/>
      <c r="BE256" s="324"/>
      <c r="BF256" s="324"/>
      <c r="BG256" s="324"/>
      <c r="BH256" s="324"/>
      <c r="BI256" s="324"/>
      <c r="BJ256" s="324"/>
      <c r="BK256" s="324"/>
      <c r="BL256" s="324"/>
      <c r="BM256" s="324"/>
      <c r="BN256" s="324"/>
      <c r="BO256" s="302"/>
      <c r="BP256" s="301"/>
      <c r="BQ256" s="301"/>
      <c r="BR256" s="301"/>
      <c r="BS256" s="298"/>
      <c r="BT256" s="298"/>
      <c r="BU256" s="298"/>
      <c r="BV256" s="298"/>
      <c r="BW256" s="298"/>
      <c r="BX256" s="298"/>
      <c r="BY256" s="298"/>
      <c r="BZ256" s="298"/>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c r="GE256" s="73"/>
      <c r="GF256" s="73"/>
      <c r="GG256" s="73"/>
      <c r="GH256" s="73"/>
      <c r="GI256" s="73"/>
      <c r="GJ256" s="73"/>
      <c r="GK256" s="73"/>
      <c r="GL256" s="73"/>
      <c r="GM256" s="73"/>
      <c r="GN256" s="73"/>
      <c r="GO256" s="73"/>
      <c r="GP256" s="73"/>
      <c r="GQ256" s="73"/>
      <c r="GR256" s="73"/>
      <c r="GS256" s="73"/>
      <c r="GT256" s="73"/>
      <c r="GU256" s="73"/>
      <c r="GV256" s="73"/>
      <c r="GW256" s="73"/>
      <c r="GX256" s="73"/>
      <c r="GY256" s="73"/>
      <c r="GZ256" s="73"/>
      <c r="HA256" s="73"/>
      <c r="HB256" s="73"/>
      <c r="HC256" s="73"/>
      <c r="HD256" s="73"/>
      <c r="HE256" s="73"/>
      <c r="HF256" s="73"/>
      <c r="HG256" s="73"/>
      <c r="HH256" s="73"/>
      <c r="HI256" s="73"/>
      <c r="HJ256" s="73"/>
      <c r="HK256" s="73"/>
      <c r="HL256" s="73"/>
      <c r="HM256" s="73"/>
      <c r="HN256" s="73"/>
      <c r="HO256" s="73"/>
      <c r="HP256" s="73"/>
      <c r="HQ256" s="73"/>
      <c r="HR256" s="73"/>
      <c r="HS256" s="73"/>
      <c r="HT256" s="73"/>
    </row>
    <row r="257" spans="16:228" s="2" customFormat="1" ht="15">
      <c r="P257" s="73"/>
      <c r="Q257" s="446"/>
      <c r="R257" s="328"/>
      <c r="S257" s="324"/>
      <c r="T257" s="324"/>
      <c r="U257" s="324"/>
      <c r="V257" s="324"/>
      <c r="W257" s="324"/>
      <c r="X257" s="324"/>
      <c r="Y257" s="324"/>
      <c r="Z257" s="324"/>
      <c r="AA257" s="324"/>
      <c r="AB257" s="324"/>
      <c r="AC257" s="324"/>
      <c r="AD257" s="324"/>
      <c r="AE257" s="324"/>
      <c r="AF257" s="324"/>
      <c r="AG257" s="324"/>
      <c r="AH257" s="324"/>
      <c r="AI257" s="324"/>
      <c r="AJ257" s="324"/>
      <c r="AK257" s="324"/>
      <c r="AL257" s="324"/>
      <c r="AM257" s="324"/>
      <c r="AN257" s="324"/>
      <c r="AO257" s="324"/>
      <c r="AP257" s="324"/>
      <c r="AQ257" s="324"/>
      <c r="AR257" s="324"/>
      <c r="AS257" s="324"/>
      <c r="AT257" s="324"/>
      <c r="AU257" s="324"/>
      <c r="AV257" s="324"/>
      <c r="AW257" s="324"/>
      <c r="AX257" s="324"/>
      <c r="AY257" s="324"/>
      <c r="AZ257" s="324"/>
      <c r="BA257" s="324"/>
      <c r="BB257" s="324"/>
      <c r="BC257" s="324"/>
      <c r="BD257" s="324"/>
      <c r="BE257" s="324"/>
      <c r="BF257" s="324"/>
      <c r="BG257" s="324"/>
      <c r="BH257" s="324"/>
      <c r="BI257" s="324"/>
      <c r="BJ257" s="324"/>
      <c r="BK257" s="324"/>
      <c r="BL257" s="324"/>
      <c r="BM257" s="324"/>
      <c r="BN257" s="324"/>
      <c r="BO257" s="302"/>
      <c r="BP257" s="301"/>
      <c r="BQ257" s="301"/>
      <c r="BR257" s="301"/>
      <c r="BS257" s="298"/>
      <c r="BT257" s="298"/>
      <c r="BU257" s="298"/>
      <c r="BV257" s="298"/>
      <c r="BW257" s="298"/>
      <c r="BX257" s="298"/>
      <c r="BY257" s="298"/>
      <c r="BZ257" s="298"/>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c r="GE257" s="73"/>
      <c r="GF257" s="73"/>
      <c r="GG257" s="73"/>
      <c r="GH257" s="73"/>
      <c r="GI257" s="73"/>
      <c r="GJ257" s="73"/>
      <c r="GK257" s="73"/>
      <c r="GL257" s="73"/>
      <c r="GM257" s="73"/>
      <c r="GN257" s="73"/>
      <c r="GO257" s="73"/>
      <c r="GP257" s="73"/>
      <c r="GQ257" s="73"/>
      <c r="GR257" s="73"/>
      <c r="GS257" s="73"/>
      <c r="GT257" s="73"/>
      <c r="GU257" s="73"/>
      <c r="GV257" s="73"/>
      <c r="GW257" s="73"/>
      <c r="GX257" s="73"/>
      <c r="GY257" s="73"/>
      <c r="GZ257" s="73"/>
      <c r="HA257" s="73"/>
      <c r="HB257" s="73"/>
      <c r="HC257" s="73"/>
      <c r="HD257" s="73"/>
      <c r="HE257" s="73"/>
      <c r="HF257" s="73"/>
      <c r="HG257" s="73"/>
      <c r="HH257" s="73"/>
      <c r="HI257" s="73"/>
      <c r="HJ257" s="73"/>
      <c r="HK257" s="73"/>
      <c r="HL257" s="73"/>
      <c r="HM257" s="73"/>
      <c r="HN257" s="73"/>
      <c r="HO257" s="73"/>
      <c r="HP257" s="73"/>
      <c r="HQ257" s="73"/>
      <c r="HR257" s="73"/>
      <c r="HS257" s="73"/>
      <c r="HT257" s="73"/>
    </row>
    <row r="258" spans="4:228" ht="15">
      <c r="D258" s="4"/>
      <c r="E258" s="4"/>
      <c r="F258" s="4"/>
      <c r="G258" s="4"/>
      <c r="H258" s="4"/>
      <c r="I258" s="4"/>
      <c r="J258" s="4"/>
      <c r="K258" s="4"/>
      <c r="L258" s="4"/>
      <c r="P258" s="74"/>
      <c r="Q258" s="447"/>
      <c r="R258" s="448"/>
      <c r="S258" s="324"/>
      <c r="T258" s="324"/>
      <c r="U258" s="324"/>
      <c r="V258" s="324"/>
      <c r="W258" s="324"/>
      <c r="X258" s="324"/>
      <c r="Y258" s="324"/>
      <c r="Z258" s="324"/>
      <c r="AA258" s="324"/>
      <c r="AB258" s="324"/>
      <c r="AC258" s="324"/>
      <c r="AD258" s="324"/>
      <c r="AE258" s="324"/>
      <c r="AF258" s="324"/>
      <c r="AG258" s="324"/>
      <c r="AH258" s="324"/>
      <c r="AI258" s="324"/>
      <c r="AJ258" s="324"/>
      <c r="AK258" s="324"/>
      <c r="AL258" s="324"/>
      <c r="AM258" s="324"/>
      <c r="AN258" s="324"/>
      <c r="AO258" s="324"/>
      <c r="AP258" s="324"/>
      <c r="AQ258" s="324"/>
      <c r="AR258" s="449"/>
      <c r="AS258" s="449"/>
      <c r="AT258" s="449"/>
      <c r="AU258" s="449"/>
      <c r="AV258" s="449"/>
      <c r="AW258" s="449"/>
      <c r="AX258" s="449"/>
      <c r="AY258" s="449"/>
      <c r="AZ258" s="449"/>
      <c r="BA258" s="449"/>
      <c r="BB258" s="449"/>
      <c r="BC258" s="449"/>
      <c r="BD258" s="449"/>
      <c r="BE258" s="449"/>
      <c r="BF258" s="449"/>
      <c r="BG258" s="449"/>
      <c r="BH258" s="449"/>
      <c r="BI258" s="449"/>
      <c r="BJ258" s="449"/>
      <c r="BK258" s="449"/>
      <c r="BL258" s="449"/>
      <c r="BM258" s="449"/>
      <c r="BN258" s="449"/>
      <c r="BO258" s="305"/>
      <c r="DB258" s="74"/>
      <c r="DC258" s="74"/>
      <c r="DD258" s="74"/>
      <c r="DE258" s="74"/>
      <c r="DF258" s="74"/>
      <c r="DG258" s="74"/>
      <c r="DH258" s="74"/>
      <c r="DI258" s="74"/>
      <c r="DJ258" s="74"/>
      <c r="DK258" s="74"/>
      <c r="DL258" s="74"/>
      <c r="DM258" s="74"/>
      <c r="DN258" s="74"/>
      <c r="DO258" s="74"/>
      <c r="DP258" s="74"/>
      <c r="DQ258" s="74"/>
      <c r="DR258" s="74"/>
      <c r="DS258" s="74"/>
      <c r="DT258" s="74"/>
      <c r="DU258" s="74"/>
      <c r="DV258" s="74"/>
      <c r="DW258" s="74"/>
      <c r="DX258" s="74"/>
      <c r="DY258" s="74"/>
      <c r="DZ258" s="74"/>
      <c r="EA258" s="74"/>
      <c r="EB258" s="74"/>
      <c r="EC258" s="74"/>
      <c r="ED258" s="74"/>
      <c r="EE258" s="74"/>
      <c r="EF258" s="74"/>
      <c r="EG258" s="74"/>
      <c r="EH258" s="74"/>
      <c r="EI258" s="74"/>
      <c r="EJ258" s="74"/>
      <c r="EK258" s="74"/>
      <c r="EL258" s="74"/>
      <c r="EM258" s="74"/>
      <c r="EN258" s="74"/>
      <c r="EO258" s="74"/>
      <c r="EP258" s="74"/>
      <c r="EQ258" s="74"/>
      <c r="ER258" s="74"/>
      <c r="ES258" s="74"/>
      <c r="ET258" s="74"/>
      <c r="EU258" s="74"/>
      <c r="EV258" s="74"/>
      <c r="EW258" s="74"/>
      <c r="EX258" s="74"/>
      <c r="EY258" s="74"/>
      <c r="EZ258" s="74"/>
      <c r="FA258" s="74"/>
      <c r="FB258" s="74"/>
      <c r="FC258" s="74"/>
      <c r="FD258" s="74"/>
      <c r="FE258" s="74"/>
      <c r="FF258" s="74"/>
      <c r="FG258" s="74"/>
      <c r="FH258" s="74"/>
      <c r="FI258" s="74"/>
      <c r="FJ258" s="74"/>
      <c r="FK258" s="74"/>
      <c r="FL258" s="74"/>
      <c r="FM258" s="74"/>
      <c r="FN258" s="74"/>
      <c r="FO258" s="74"/>
      <c r="FP258" s="74"/>
      <c r="FQ258" s="74"/>
      <c r="FR258" s="74"/>
      <c r="FS258" s="74"/>
      <c r="FT258" s="74"/>
      <c r="FU258" s="74"/>
      <c r="FV258" s="74"/>
      <c r="FW258" s="74"/>
      <c r="FX258" s="74"/>
      <c r="FY258" s="74"/>
      <c r="FZ258" s="74"/>
      <c r="GA258" s="74"/>
      <c r="GB258" s="74"/>
      <c r="GC258" s="74"/>
      <c r="GD258" s="74"/>
      <c r="GE258" s="74"/>
      <c r="GF258" s="74"/>
      <c r="GG258" s="74"/>
      <c r="GH258" s="74"/>
      <c r="GI258" s="74"/>
      <c r="GJ258" s="74"/>
      <c r="GK258" s="74"/>
      <c r="GL258" s="74"/>
      <c r="GM258" s="74"/>
      <c r="GN258" s="74"/>
      <c r="GO258" s="74"/>
      <c r="GP258" s="74"/>
      <c r="GQ258" s="74"/>
      <c r="GR258" s="74"/>
      <c r="GS258" s="74"/>
      <c r="GT258" s="74"/>
      <c r="GU258" s="74"/>
      <c r="GV258" s="74"/>
      <c r="GW258" s="74"/>
      <c r="GX258" s="74"/>
      <c r="GY258" s="74"/>
      <c r="GZ258" s="74"/>
      <c r="HA258" s="74"/>
      <c r="HB258" s="74"/>
      <c r="HC258" s="74"/>
      <c r="HD258" s="74"/>
      <c r="HE258" s="74"/>
      <c r="HF258" s="74"/>
      <c r="HG258" s="74"/>
      <c r="HH258" s="74"/>
      <c r="HI258" s="74"/>
      <c r="HJ258" s="74"/>
      <c r="HK258" s="74"/>
      <c r="HL258" s="74"/>
      <c r="HM258" s="74"/>
      <c r="HN258" s="74"/>
      <c r="HO258" s="74"/>
      <c r="HP258" s="74"/>
      <c r="HQ258" s="74"/>
      <c r="HR258" s="74"/>
      <c r="HS258" s="74"/>
      <c r="HT258" s="74"/>
    </row>
    <row r="259" spans="4:228" ht="15">
      <c r="D259" s="4"/>
      <c r="E259" s="4"/>
      <c r="F259" s="4"/>
      <c r="G259" s="4"/>
      <c r="H259" s="4"/>
      <c r="I259" s="4"/>
      <c r="J259" s="4"/>
      <c r="K259" s="4"/>
      <c r="L259" s="4"/>
      <c r="P259" s="74"/>
      <c r="Q259" s="447"/>
      <c r="R259" s="448"/>
      <c r="S259" s="324"/>
      <c r="T259" s="324"/>
      <c r="U259" s="324"/>
      <c r="V259" s="324"/>
      <c r="W259" s="324"/>
      <c r="X259" s="324"/>
      <c r="Y259" s="324"/>
      <c r="Z259" s="324"/>
      <c r="AA259" s="324"/>
      <c r="AB259" s="324"/>
      <c r="AC259" s="324"/>
      <c r="AD259" s="324"/>
      <c r="AE259" s="324"/>
      <c r="AF259" s="324"/>
      <c r="AG259" s="324"/>
      <c r="AH259" s="324"/>
      <c r="AI259" s="324"/>
      <c r="AJ259" s="324"/>
      <c r="AK259" s="324"/>
      <c r="AL259" s="324"/>
      <c r="AM259" s="324"/>
      <c r="AN259" s="324"/>
      <c r="AO259" s="324"/>
      <c r="AP259" s="324"/>
      <c r="AQ259" s="324"/>
      <c r="AR259" s="449"/>
      <c r="AS259" s="449"/>
      <c r="AT259" s="449"/>
      <c r="AU259" s="449"/>
      <c r="AV259" s="449"/>
      <c r="AW259" s="449"/>
      <c r="AX259" s="449"/>
      <c r="AY259" s="449"/>
      <c r="AZ259" s="449"/>
      <c r="BA259" s="449"/>
      <c r="BB259" s="449"/>
      <c r="BC259" s="449"/>
      <c r="BD259" s="449"/>
      <c r="BE259" s="449"/>
      <c r="BF259" s="449"/>
      <c r="BG259" s="449"/>
      <c r="BH259" s="449"/>
      <c r="BI259" s="449"/>
      <c r="BJ259" s="449"/>
      <c r="BK259" s="449"/>
      <c r="BL259" s="449"/>
      <c r="BM259" s="449"/>
      <c r="BN259" s="449"/>
      <c r="BO259" s="305"/>
      <c r="DB259" s="74"/>
      <c r="DC259" s="74"/>
      <c r="DD259" s="74"/>
      <c r="DE259" s="74"/>
      <c r="DF259" s="74"/>
      <c r="DG259" s="74"/>
      <c r="DH259" s="74"/>
      <c r="DI259" s="74"/>
      <c r="DJ259" s="74"/>
      <c r="DK259" s="74"/>
      <c r="DL259" s="74"/>
      <c r="DM259" s="74"/>
      <c r="DN259" s="74"/>
      <c r="DO259" s="74"/>
      <c r="DP259" s="74"/>
      <c r="DQ259" s="74"/>
      <c r="DR259" s="74"/>
      <c r="DS259" s="74"/>
      <c r="DT259" s="74"/>
      <c r="DU259" s="74"/>
      <c r="DV259" s="74"/>
      <c r="DW259" s="74"/>
      <c r="DX259" s="74"/>
      <c r="DY259" s="74"/>
      <c r="DZ259" s="74"/>
      <c r="EA259" s="74"/>
      <c r="EB259" s="74"/>
      <c r="EC259" s="74"/>
      <c r="ED259" s="74"/>
      <c r="EE259" s="74"/>
      <c r="EF259" s="74"/>
      <c r="EG259" s="74"/>
      <c r="EH259" s="74"/>
      <c r="EI259" s="74"/>
      <c r="EJ259" s="74"/>
      <c r="EK259" s="74"/>
      <c r="EL259" s="74"/>
      <c r="EM259" s="74"/>
      <c r="EN259" s="74"/>
      <c r="EO259" s="74"/>
      <c r="EP259" s="74"/>
      <c r="EQ259" s="74"/>
      <c r="ER259" s="74"/>
      <c r="ES259" s="74"/>
      <c r="ET259" s="74"/>
      <c r="EU259" s="74"/>
      <c r="EV259" s="74"/>
      <c r="EW259" s="74"/>
      <c r="EX259" s="74"/>
      <c r="EY259" s="74"/>
      <c r="EZ259" s="74"/>
      <c r="FA259" s="74"/>
      <c r="FB259" s="74"/>
      <c r="FC259" s="74"/>
      <c r="FD259" s="74"/>
      <c r="FE259" s="74"/>
      <c r="FF259" s="74"/>
      <c r="FG259" s="74"/>
      <c r="FH259" s="74"/>
      <c r="FI259" s="74"/>
      <c r="FJ259" s="74"/>
      <c r="FK259" s="74"/>
      <c r="FL259" s="74"/>
      <c r="FM259" s="74"/>
      <c r="FN259" s="74"/>
      <c r="FO259" s="74"/>
      <c r="FP259" s="74"/>
      <c r="FQ259" s="74"/>
      <c r="FR259" s="74"/>
      <c r="FS259" s="74"/>
      <c r="FT259" s="74"/>
      <c r="FU259" s="74"/>
      <c r="FV259" s="74"/>
      <c r="FW259" s="74"/>
      <c r="FX259" s="74"/>
      <c r="FY259" s="74"/>
      <c r="FZ259" s="74"/>
      <c r="GA259" s="74"/>
      <c r="GB259" s="74"/>
      <c r="GC259" s="74"/>
      <c r="GD259" s="74"/>
      <c r="GE259" s="74"/>
      <c r="GF259" s="74"/>
      <c r="GG259" s="74"/>
      <c r="GH259" s="74"/>
      <c r="GI259" s="74"/>
      <c r="GJ259" s="74"/>
      <c r="GK259" s="74"/>
      <c r="GL259" s="74"/>
      <c r="GM259" s="74"/>
      <c r="GN259" s="74"/>
      <c r="GO259" s="74"/>
      <c r="GP259" s="74"/>
      <c r="GQ259" s="74"/>
      <c r="GR259" s="74"/>
      <c r="GS259" s="74"/>
      <c r="GT259" s="74"/>
      <c r="GU259" s="74"/>
      <c r="GV259" s="74"/>
      <c r="GW259" s="74"/>
      <c r="GX259" s="74"/>
      <c r="GY259" s="74"/>
      <c r="GZ259" s="74"/>
      <c r="HA259" s="74"/>
      <c r="HB259" s="74"/>
      <c r="HC259" s="74"/>
      <c r="HD259" s="74"/>
      <c r="HE259" s="74"/>
      <c r="HF259" s="74"/>
      <c r="HG259" s="74"/>
      <c r="HH259" s="74"/>
      <c r="HI259" s="74"/>
      <c r="HJ259" s="74"/>
      <c r="HK259" s="74"/>
      <c r="HL259" s="74"/>
      <c r="HM259" s="74"/>
      <c r="HN259" s="74"/>
      <c r="HO259" s="74"/>
      <c r="HP259" s="74"/>
      <c r="HQ259" s="74"/>
      <c r="HR259" s="74"/>
      <c r="HS259" s="74"/>
      <c r="HT259" s="74"/>
    </row>
    <row r="260" spans="4:67" ht="15">
      <c r="D260" s="4"/>
      <c r="E260" s="4"/>
      <c r="F260" s="4"/>
      <c r="G260" s="4"/>
      <c r="H260" s="4"/>
      <c r="I260" s="4"/>
      <c r="J260" s="4"/>
      <c r="K260" s="4"/>
      <c r="L260" s="4"/>
      <c r="P260" s="74"/>
      <c r="Q260" s="447"/>
      <c r="R260" s="448"/>
      <c r="S260" s="324"/>
      <c r="T260" s="324"/>
      <c r="U260" s="324"/>
      <c r="V260" s="324"/>
      <c r="W260" s="324"/>
      <c r="X260" s="324"/>
      <c r="Y260" s="324"/>
      <c r="Z260" s="324"/>
      <c r="AA260" s="324"/>
      <c r="AB260" s="324"/>
      <c r="AC260" s="324"/>
      <c r="AD260" s="324"/>
      <c r="AE260" s="324"/>
      <c r="AF260" s="324"/>
      <c r="AG260" s="324"/>
      <c r="AH260" s="324"/>
      <c r="AI260" s="324"/>
      <c r="AJ260" s="324"/>
      <c r="AK260" s="324"/>
      <c r="AL260" s="324"/>
      <c r="AM260" s="324"/>
      <c r="AN260" s="324"/>
      <c r="AO260" s="324"/>
      <c r="AP260" s="324"/>
      <c r="AQ260" s="324"/>
      <c r="AR260" s="449"/>
      <c r="AS260" s="449"/>
      <c r="AT260" s="449"/>
      <c r="AU260" s="449"/>
      <c r="AV260" s="449"/>
      <c r="AW260" s="449"/>
      <c r="AX260" s="449"/>
      <c r="AY260" s="449"/>
      <c r="AZ260" s="449"/>
      <c r="BA260" s="449"/>
      <c r="BB260" s="449"/>
      <c r="BC260" s="449"/>
      <c r="BD260" s="449"/>
      <c r="BE260" s="449"/>
      <c r="BF260" s="449"/>
      <c r="BG260" s="449"/>
      <c r="BH260" s="449"/>
      <c r="BI260" s="449"/>
      <c r="BJ260" s="449"/>
      <c r="BK260" s="449"/>
      <c r="BL260" s="449"/>
      <c r="BM260" s="449"/>
      <c r="BN260" s="449"/>
      <c r="BO260" s="305"/>
    </row>
    <row r="261" spans="4:67" ht="15">
      <c r="D261" s="4"/>
      <c r="E261" s="4"/>
      <c r="F261" s="4"/>
      <c r="G261" s="4"/>
      <c r="H261" s="4"/>
      <c r="I261" s="4"/>
      <c r="J261" s="4"/>
      <c r="K261" s="4"/>
      <c r="L261" s="4"/>
      <c r="P261" s="74"/>
      <c r="Q261" s="447"/>
      <c r="R261" s="448"/>
      <c r="S261" s="324"/>
      <c r="T261" s="324"/>
      <c r="U261" s="324"/>
      <c r="V261" s="324"/>
      <c r="W261" s="324"/>
      <c r="X261" s="324"/>
      <c r="Y261" s="324"/>
      <c r="Z261" s="324"/>
      <c r="AA261" s="324"/>
      <c r="AB261" s="324"/>
      <c r="AC261" s="324"/>
      <c r="AD261" s="324"/>
      <c r="AE261" s="324"/>
      <c r="AF261" s="324"/>
      <c r="AG261" s="324"/>
      <c r="AH261" s="324"/>
      <c r="AI261" s="324"/>
      <c r="AJ261" s="324"/>
      <c r="AK261" s="324"/>
      <c r="AL261" s="324"/>
      <c r="AM261" s="324"/>
      <c r="AN261" s="324"/>
      <c r="AO261" s="324"/>
      <c r="AP261" s="324"/>
      <c r="AQ261" s="324"/>
      <c r="AR261" s="449"/>
      <c r="AS261" s="449"/>
      <c r="AT261" s="449"/>
      <c r="AU261" s="449"/>
      <c r="AV261" s="449"/>
      <c r="AW261" s="449"/>
      <c r="AX261" s="449"/>
      <c r="AY261" s="449"/>
      <c r="AZ261" s="449"/>
      <c r="BA261" s="449"/>
      <c r="BB261" s="449"/>
      <c r="BC261" s="449"/>
      <c r="BD261" s="449"/>
      <c r="BE261" s="449"/>
      <c r="BF261" s="449"/>
      <c r="BG261" s="449"/>
      <c r="BH261" s="449"/>
      <c r="BI261" s="449"/>
      <c r="BJ261" s="449"/>
      <c r="BK261" s="449"/>
      <c r="BL261" s="449"/>
      <c r="BM261" s="449"/>
      <c r="BN261" s="449"/>
      <c r="BO261" s="305"/>
    </row>
    <row r="262" spans="4:16" ht="15">
      <c r="D262" s="4"/>
      <c r="E262" s="4"/>
      <c r="F262" s="4"/>
      <c r="G262" s="4"/>
      <c r="H262" s="4"/>
      <c r="I262" s="4"/>
      <c r="J262" s="4"/>
      <c r="K262" s="4"/>
      <c r="L262" s="4"/>
      <c r="P262" s="74"/>
    </row>
  </sheetData>
  <sheetProtection selectLockedCells="1" selectUnlockedCells="1"/>
  <mergeCells count="109">
    <mergeCell ref="F81:M81"/>
    <mergeCell ref="F82:M82"/>
    <mergeCell ref="F93:M93"/>
    <mergeCell ref="F94:M94"/>
    <mergeCell ref="F76:M76"/>
    <mergeCell ref="F90:M90"/>
    <mergeCell ref="F91:M91"/>
    <mergeCell ref="F87:M87"/>
    <mergeCell ref="F88:M88"/>
    <mergeCell ref="F78:M78"/>
    <mergeCell ref="F79:M79"/>
    <mergeCell ref="F80:M80"/>
    <mergeCell ref="F138:M138"/>
    <mergeCell ref="F139:M139"/>
    <mergeCell ref="F77:M77"/>
    <mergeCell ref="F121:M121"/>
    <mergeCell ref="F118:M118"/>
    <mergeCell ref="F95:M95"/>
    <mergeCell ref="F92:M92"/>
    <mergeCell ref="F89:M89"/>
    <mergeCell ref="F145:M145"/>
    <mergeCell ref="F86:M86"/>
    <mergeCell ref="F111:M111"/>
    <mergeCell ref="F137:M137"/>
    <mergeCell ref="F134:M134"/>
    <mergeCell ref="F131:M131"/>
    <mergeCell ref="F128:M128"/>
    <mergeCell ref="F135:M135"/>
    <mergeCell ref="F136:M136"/>
    <mergeCell ref="F133:M133"/>
    <mergeCell ref="F130:M130"/>
    <mergeCell ref="F124:M124"/>
    <mergeCell ref="F144:M144"/>
    <mergeCell ref="F140:M140"/>
    <mergeCell ref="F149:M149"/>
    <mergeCell ref="F150:M150"/>
    <mergeCell ref="F148:M148"/>
    <mergeCell ref="F141:M141"/>
    <mergeCell ref="F142:M142"/>
    <mergeCell ref="F143:M143"/>
    <mergeCell ref="F115:M115"/>
    <mergeCell ref="F116:M116"/>
    <mergeCell ref="F125:M125"/>
    <mergeCell ref="F126:M126"/>
    <mergeCell ref="F127:M127"/>
    <mergeCell ref="F129:M129"/>
    <mergeCell ref="F123:M123"/>
    <mergeCell ref="F109:M109"/>
    <mergeCell ref="F110:M110"/>
    <mergeCell ref="F151:M151"/>
    <mergeCell ref="F152:M152"/>
    <mergeCell ref="F146:M146"/>
    <mergeCell ref="F147:M147"/>
    <mergeCell ref="F132:M132"/>
    <mergeCell ref="F112:M112"/>
    <mergeCell ref="F113:M113"/>
    <mergeCell ref="F114:M114"/>
    <mergeCell ref="F104:M104"/>
    <mergeCell ref="F99:M99"/>
    <mergeCell ref="F100:M100"/>
    <mergeCell ref="F101:M101"/>
    <mergeCell ref="F120:M120"/>
    <mergeCell ref="F122:M122"/>
    <mergeCell ref="F117:M117"/>
    <mergeCell ref="F119:M119"/>
    <mergeCell ref="F107:M107"/>
    <mergeCell ref="F108:M108"/>
    <mergeCell ref="A143:A145"/>
    <mergeCell ref="A146:A148"/>
    <mergeCell ref="A149:A151"/>
    <mergeCell ref="B2:O2"/>
    <mergeCell ref="F105:M105"/>
    <mergeCell ref="F106:M106"/>
    <mergeCell ref="F96:M96"/>
    <mergeCell ref="F98:M98"/>
    <mergeCell ref="F97:M97"/>
    <mergeCell ref="F83:M83"/>
    <mergeCell ref="A104:A116"/>
    <mergeCell ref="A128:A130"/>
    <mergeCell ref="A131:A133"/>
    <mergeCell ref="A134:A136"/>
    <mergeCell ref="A137:A139"/>
    <mergeCell ref="A140:A142"/>
    <mergeCell ref="B74:C74"/>
    <mergeCell ref="D74:D75"/>
    <mergeCell ref="E74:E75"/>
    <mergeCell ref="N74:N75"/>
    <mergeCell ref="A96:A103"/>
    <mergeCell ref="F74:L75"/>
    <mergeCell ref="F102:M102"/>
    <mergeCell ref="F103:M103"/>
    <mergeCell ref="F84:M84"/>
    <mergeCell ref="F85:M85"/>
    <mergeCell ref="B70:C70"/>
    <mergeCell ref="B72:E73"/>
    <mergeCell ref="N7:N8"/>
    <mergeCell ref="F7:L8"/>
    <mergeCell ref="M69:O69"/>
    <mergeCell ref="M68:N68"/>
    <mergeCell ref="O7:O8"/>
    <mergeCell ref="C49:N49"/>
    <mergeCell ref="B4:C4"/>
    <mergeCell ref="D7:D8"/>
    <mergeCell ref="E7:E8"/>
    <mergeCell ref="M7:M8"/>
    <mergeCell ref="B5:C5"/>
    <mergeCell ref="M5:O5"/>
    <mergeCell ref="D4:N4"/>
    <mergeCell ref="C7:C8"/>
  </mergeCells>
  <conditionalFormatting sqref="N10">
    <cfRule type="containsText" priority="24" dxfId="0" operator="containsText" stopIfTrue="1" text="Fehleingabe">
      <formula>NOT(ISERROR(SEARCH("Fehleingabe",N10)))</formula>
    </cfRule>
    <cfRule type="expression" priority="49" dxfId="132" stopIfTrue="1">
      <formula>$O$10&gt;0</formula>
    </cfRule>
  </conditionalFormatting>
  <conditionalFormatting sqref="M10">
    <cfRule type="expression" priority="55" dxfId="0" stopIfTrue="1">
      <formula>M10="LV kann nicht doppelt belegt werden!!"</formula>
    </cfRule>
  </conditionalFormatting>
  <conditionalFormatting sqref="C13">
    <cfRule type="expression" priority="51" dxfId="0" stopIfTrue="1">
      <formula>$P13=1</formula>
    </cfRule>
  </conditionalFormatting>
  <conditionalFormatting sqref="N15">
    <cfRule type="containsText" priority="22" dxfId="35" operator="containsText" stopIfTrue="1" text="Modul abgeschlossen">
      <formula>NOT(ISERROR(SEARCH("Modul abgeschlossen",N15)))</formula>
    </cfRule>
    <cfRule type="expression" priority="50" dxfId="132" stopIfTrue="1">
      <formula>$O$15&gt;0</formula>
    </cfRule>
  </conditionalFormatting>
  <conditionalFormatting sqref="N10 N18 N21 N24 N27 N32 N35 N39 N50 N53 N56 N59 N41 N44 N63">
    <cfRule type="containsText" priority="8" dxfId="35" operator="containsText" stopIfTrue="1" text="Modul abgeschlossen">
      <formula>NOT(ISERROR(SEARCH("Modul abgeschlossen",N10)))</formula>
    </cfRule>
  </conditionalFormatting>
  <conditionalFormatting sqref="N16:N17 N19:N20 N22:N23 N25:N26 N28:N31 N33:N34 N36:N37 N40 N51:N52 N54:N55 N57:N58 N60:N61 N42:N43 N45:N47 N64:N67 N11:N14">
    <cfRule type="containsText" priority="46" dxfId="32" operator="containsText" stopIfTrue="1" text="Offen">
      <formula>NOT(ISERROR(SEARCH("Offen",N11)))</formula>
    </cfRule>
  </conditionalFormatting>
  <conditionalFormatting sqref="N11:O11 N12:N14">
    <cfRule type="expression" priority="45" dxfId="32" stopIfTrue="1">
      <formula>N11="Offen"</formula>
    </cfRule>
  </conditionalFormatting>
  <conditionalFormatting sqref="O50:O61 O63:O67 O39:O47 O10:O37">
    <cfRule type="cellIs" priority="44" dxfId="32" operator="equal" stopIfTrue="1">
      <formula>0</formula>
    </cfRule>
  </conditionalFormatting>
  <conditionalFormatting sqref="M27">
    <cfRule type="containsText" priority="40" dxfId="0" operator="containsText" stopIfTrue="1" text="Fehleingabe">
      <formula>NOT(ISERROR(SEARCH("Fehleingabe",M27)))</formula>
    </cfRule>
    <cfRule type="containsText" priority="43" dxfId="0" operator="containsText" stopIfTrue="1" text="LV kann nicht doppelt belegt werden!!">
      <formula>NOT(ISERROR(SEARCH("LV kann nicht doppelt belegt werden!!",M27)))</formula>
    </cfRule>
  </conditionalFormatting>
  <conditionalFormatting sqref="N27">
    <cfRule type="containsText" priority="19" dxfId="0" operator="containsText" stopIfTrue="1" text="Fehleingabe">
      <formula>NOT(ISERROR(SEARCH("Fehleingabe",N27)))</formula>
    </cfRule>
    <cfRule type="expression" priority="42" dxfId="132" stopIfTrue="1">
      <formula>$O$27&gt;0</formula>
    </cfRule>
  </conditionalFormatting>
  <conditionalFormatting sqref="C28:C30">
    <cfRule type="expression" priority="35" dxfId="27" stopIfTrue="1">
      <formula>"wenn($C$26=$C$27;wenn($C$26=$C$28;wenn($C$27=$C$28;wenn($C$27=$C$26)))"</formula>
    </cfRule>
    <cfRule type="expression" priority="36" dxfId="23" stopIfTrue="1">
      <formula>"wenn(Und($C$26:$C$28&lt;&gt;""Bitte per Drop-Down wählen!"";C26=C27;C26=C28)"</formula>
    </cfRule>
    <cfRule type="expression" priority="41" dxfId="23" stopIfTrue="1">
      <formula>$M$27="Fehleingabe"</formula>
    </cfRule>
  </conditionalFormatting>
  <conditionalFormatting sqref="M41">
    <cfRule type="containsText" priority="39" dxfId="0" operator="containsText" stopIfTrue="1" text="LV kann nicht doppelt belegt werden!!">
      <formula>NOT(ISERROR(SEARCH("LV kann nicht doppelt belegt werden!!",M41)))</formula>
    </cfRule>
  </conditionalFormatting>
  <conditionalFormatting sqref="C42:C43">
    <cfRule type="expression" priority="38" dxfId="23" stopIfTrue="1">
      <formula>$M$41="LV kann nicht doppelt belegt werden!!"</formula>
    </cfRule>
  </conditionalFormatting>
  <conditionalFormatting sqref="N41">
    <cfRule type="containsText" priority="11" dxfId="0" operator="containsText" stopIfTrue="1" text="Fehleingabe">
      <formula>NOT(ISERROR(SEARCH("Fehleingabe",N41)))</formula>
    </cfRule>
    <cfRule type="expression" priority="37" dxfId="132" stopIfTrue="1">
      <formula>$O$41&gt;0</formula>
    </cfRule>
  </conditionalFormatting>
  <conditionalFormatting sqref="C14">
    <cfRule type="expression" priority="34" dxfId="0" stopIfTrue="1">
      <formula>$P14=1</formula>
    </cfRule>
  </conditionalFormatting>
  <conditionalFormatting sqref="C28">
    <cfRule type="expression" priority="33" dxfId="0" stopIfTrue="1">
      <formula>$Q$28=1</formula>
    </cfRule>
  </conditionalFormatting>
  <conditionalFormatting sqref="C29">
    <cfRule type="expression" priority="32" dxfId="0" stopIfTrue="1">
      <formula>$Q$29=1</formula>
    </cfRule>
  </conditionalFormatting>
  <conditionalFormatting sqref="C30">
    <cfRule type="expression" priority="31" dxfId="0" stopIfTrue="1">
      <formula>$Q$30=1</formula>
    </cfRule>
  </conditionalFormatting>
  <conditionalFormatting sqref="N18">
    <cfRule type="expression" priority="23" dxfId="132" stopIfTrue="1">
      <formula>$O$18&gt;0</formula>
    </cfRule>
  </conditionalFormatting>
  <conditionalFormatting sqref="N21">
    <cfRule type="expression" priority="21" dxfId="133" stopIfTrue="1">
      <formula>$O$21&gt;0</formula>
    </cfRule>
  </conditionalFormatting>
  <conditionalFormatting sqref="N24">
    <cfRule type="expression" priority="20" dxfId="132" stopIfTrue="1">
      <formula>$O$24&gt;0</formula>
    </cfRule>
  </conditionalFormatting>
  <conditionalFormatting sqref="N32">
    <cfRule type="expression" priority="18" dxfId="132" stopIfTrue="1">
      <formula>$O$32&gt;0</formula>
    </cfRule>
  </conditionalFormatting>
  <conditionalFormatting sqref="N35">
    <cfRule type="expression" priority="17" dxfId="132" stopIfTrue="1">
      <formula>$O$35&gt;0</formula>
    </cfRule>
  </conditionalFormatting>
  <conditionalFormatting sqref="N39">
    <cfRule type="expression" priority="16" dxfId="132" stopIfTrue="1">
      <formula>$O$39&gt;0</formula>
    </cfRule>
  </conditionalFormatting>
  <conditionalFormatting sqref="N50">
    <cfRule type="expression" priority="15" dxfId="132" stopIfTrue="1">
      <formula>$O$50&gt;0</formula>
    </cfRule>
  </conditionalFormatting>
  <conditionalFormatting sqref="N53">
    <cfRule type="expression" priority="14" dxfId="132" stopIfTrue="1">
      <formula>$O$53&gt;0</formula>
    </cfRule>
  </conditionalFormatting>
  <conditionalFormatting sqref="N56">
    <cfRule type="expression" priority="13" dxfId="132" stopIfTrue="1">
      <formula>$O$56&gt;0</formula>
    </cfRule>
  </conditionalFormatting>
  <conditionalFormatting sqref="N59">
    <cfRule type="expression" priority="12" dxfId="132" stopIfTrue="1">
      <formula>$O$59&gt;0</formula>
    </cfRule>
  </conditionalFormatting>
  <conditionalFormatting sqref="N44">
    <cfRule type="expression" priority="10" dxfId="132" stopIfTrue="1">
      <formula>$O$44&gt;0</formula>
    </cfRule>
  </conditionalFormatting>
  <conditionalFormatting sqref="N63">
    <cfRule type="expression" priority="9" dxfId="132" stopIfTrue="1">
      <formula>$O$63&gt;0</formula>
    </cfRule>
  </conditionalFormatting>
  <conditionalFormatting sqref="C42">
    <cfRule type="expression" priority="7" dxfId="0" stopIfTrue="1">
      <formula>$P$60=1</formula>
    </cfRule>
  </conditionalFormatting>
  <conditionalFormatting sqref="C43">
    <cfRule type="expression" priority="6" dxfId="0" stopIfTrue="1">
      <formula>$P$61=1</formula>
    </cfRule>
  </conditionalFormatting>
  <conditionalFormatting sqref="B63:E67">
    <cfRule type="expression" priority="4" dxfId="2" stopIfTrue="1">
      <formula>$M$69="Thesisanmeldung noch nicht möglich (mindestens 170 ECTS)  "</formula>
    </cfRule>
  </conditionalFormatting>
  <conditionalFormatting sqref="B62:O62">
    <cfRule type="expression" priority="3" dxfId="1" stopIfTrue="1">
      <formula>$M$69="Thesisanmeldung noch nicht möglich (mindestens 170 ECTS)  "</formula>
    </cfRule>
  </conditionalFormatting>
  <conditionalFormatting sqref="C13:C14 C28:C30 C40 C42:C43 C45:C47 C51:C52 C54:C55 C57:C58 C60:C61">
    <cfRule type="expression" priority="2" dxfId="0" stopIfTrue="1">
      <formula>$R13=1</formula>
    </cfRule>
  </conditionalFormatting>
  <conditionalFormatting sqref="M10 M27 M39 M41 M44 M50 M53 M56 M59">
    <cfRule type="cellIs" priority="1" dxfId="0" operator="equal" stopIfTrue="1">
      <formula>"Bitte LV wählen!"</formula>
    </cfRule>
  </conditionalFormatting>
  <dataValidations count="12">
    <dataValidation type="list" allowBlank="1" showErrorMessage="1" sqref="T117 N16:N17 N19:N20 N22:N23 N33:N34 N11:N14 N51:N52 N54:N55 N57:N58 N42:N43 N64:N67 N25:N26 N28:N31 N36:N38 N40 N45:N48 N60:N62">
      <formula1>"Offen,Bestanden"</formula1>
      <formula2>0</formula2>
    </dataValidation>
    <dataValidation type="list" allowBlank="1" showErrorMessage="1" sqref="C59 C50 C53 C56">
      <formula1>"Bitte per Drop-Down wählen!,Schrift,Bild,Raum,System"</formula1>
    </dataValidation>
    <dataValidation type="list" allowBlank="1" showErrorMessage="1" sqref="C13:C14">
      <formula1>$AK$15:$AK$19</formula1>
      <formula2>0</formula2>
    </dataValidation>
    <dataValidation type="list" allowBlank="1" showErrorMessage="1" sqref="C28:C29">
      <formula1>$AK$33:$AK$41</formula1>
      <formula2>0</formula2>
    </dataValidation>
    <dataValidation type="list" allowBlank="1" showErrorMessage="1" sqref="C30">
      <formula1>$AK$33:$AK$54</formula1>
    </dataValidation>
    <dataValidation type="list" allowBlank="1" showErrorMessage="1" sqref="C40">
      <formula1>$AK$63:$AK$66</formula1>
      <formula2>0</formula2>
    </dataValidation>
    <dataValidation type="list" allowBlank="1" showErrorMessage="1" sqref="C51:C52">
      <formula1>$AK$68:$AK$70</formula1>
      <formula2>0</formula2>
    </dataValidation>
    <dataValidation type="list" allowBlank="1" showErrorMessage="1" sqref="C54:C55">
      <formula1>$AK$72:$AK$74</formula1>
      <formula2>0</formula2>
    </dataValidation>
    <dataValidation type="list" allowBlank="1" showErrorMessage="1" sqref="C57:C58">
      <formula1>$AK$76:$AK$78</formula1>
      <formula2>0</formula2>
    </dataValidation>
    <dataValidation type="list" allowBlank="1" showErrorMessage="1" sqref="C60:C61">
      <formula1>$AK$80:$AK$82</formula1>
      <formula2>0</formula2>
    </dataValidation>
    <dataValidation type="list" allowBlank="1" showErrorMessage="1" sqref="C42:C43">
      <formula1>$AK$84:$AK$87</formula1>
      <formula2>0</formula2>
    </dataValidation>
    <dataValidation type="list" allowBlank="1" showErrorMessage="1" sqref="C45:C47">
      <formula1>$AK$89:$AK$92</formula1>
      <formula2>0</formula2>
    </dataValidation>
  </dataValidations>
  <hyperlinks>
    <hyperlink ref="B2" location="INFO!D5" display="- Zurück zur Info - Zurück zur Info - Zurück zur Info - Zurück zur Info - Zurück zur Info - Zurück zur Info -"/>
    <hyperlink ref="B70" r:id="rId1" display="Zur Studiengangsseite (Link)"/>
    <hyperlink ref="B2:O2" location="INFO!E31" display="- Zurück zur Info - Zurück zur Info - Zurück zur Info - Zurück zur Info - Zurück zur Info - Zurück zur Info -"/>
  </hyperlinks>
  <printOptions/>
  <pageMargins left="0.7083333333333334" right="0.7083333333333334" top="0.7875" bottom="0.7875" header="0.5118055555555555" footer="0.5118055555555555"/>
  <pageSetup fitToHeight="1" fitToWidth="1" horizontalDpi="300" verticalDpi="300" orientation="portrait" paperSize="9" scale="38"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Marco</dc:creator>
  <cp:keywords/>
  <dc:description/>
  <cp:lastModifiedBy>Diederich, Joachim</cp:lastModifiedBy>
  <dcterms:created xsi:type="dcterms:W3CDTF">2020-09-21T08:09:37Z</dcterms:created>
  <dcterms:modified xsi:type="dcterms:W3CDTF">2023-10-09T10:06:30Z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